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m\Documents\Revista Ambiente Contábil\25 edição (2021_1)\"/>
    </mc:Choice>
  </mc:AlternateContent>
  <xr:revisionPtr revIDLastSave="0" documentId="8_{DA7A1E0C-685B-47E0-B6B6-CA2D019398D7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BI_Moora (L)" sheetId="2" r:id="rId1"/>
    <sheet name="BI_Moora (E)" sheetId="3" r:id="rId2"/>
    <sheet name="BI_Moora (R)" sheetId="4" r:id="rId3"/>
    <sheet name="BI_Moora (A)" sheetId="5" r:id="rId4"/>
    <sheet name="BI_Critic" sheetId="6" r:id="rId5"/>
    <sheet name="CC_Moora (L)" sheetId="7" r:id="rId6"/>
    <sheet name="CC_Moora (E)" sheetId="8" r:id="rId7"/>
    <sheet name="CC_Moora (R)" sheetId="9" r:id="rId8"/>
    <sheet name="CC_Moora (A)" sheetId="10" r:id="rId9"/>
    <sheet name="CC_Critic" sheetId="11" r:id="rId10"/>
    <sheet name="NC_Moora (L)" sheetId="12" r:id="rId11"/>
    <sheet name="NC_Moora (E)" sheetId="13" r:id="rId12"/>
    <sheet name="NC_Moora (R)" sheetId="14" r:id="rId13"/>
    <sheet name="NC_Moora (A)" sheetId="15" r:id="rId14"/>
    <sheet name="NC_Critic" sheetId="16" r:id="rId15"/>
    <sheet name="MB_Moora (L)" sheetId="17" r:id="rId16"/>
    <sheet name="MB_Moora_ (E)" sheetId="18" r:id="rId17"/>
    <sheet name="MB_Moora (R)" sheetId="19" r:id="rId18"/>
    <sheet name="MB_Moora (A)" sheetId="20" r:id="rId19"/>
    <sheet name="MB_Critic" sheetId="21" r:id="rId20"/>
    <sheet name="PG_Moora (L)" sheetId="22" r:id="rId21"/>
    <sheet name="PG_Moora (E)" sheetId="23" r:id="rId22"/>
    <sheet name="PG_Moora (R)" sheetId="24" r:id="rId23"/>
    <sheet name="PG_Moora (A)" sheetId="25" r:id="rId24"/>
    <sheet name="PG_Critic" sheetId="26" r:id="rId25"/>
    <sheet name="SA_Moora (L)" sheetId="27" r:id="rId26"/>
    <sheet name="SA_Moora (E)" sheetId="28" r:id="rId27"/>
    <sheet name="SA_Moora (R)" sheetId="29" r:id="rId28"/>
    <sheet name="SA_Moora (A)" sheetId="31" r:id="rId29"/>
    <sheet name="SA_Critic" sheetId="30" r:id="rId30"/>
    <sheet name="UP_Moora (L)" sheetId="32" r:id="rId31"/>
    <sheet name="UP_Moora (E)" sheetId="33" r:id="rId32"/>
    <sheet name="UP_Moora (R)" sheetId="34" r:id="rId33"/>
    <sheet name="UP_Moora (A)" sheetId="35" r:id="rId34"/>
    <sheet name="UP_Critic" sheetId="36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36" l="1"/>
  <c r="H9" i="36"/>
  <c r="G9" i="36"/>
  <c r="F9" i="36"/>
  <c r="E9" i="36"/>
  <c r="K8" i="36"/>
  <c r="K7" i="36"/>
  <c r="K5" i="36"/>
  <c r="K4" i="36"/>
  <c r="K3" i="36"/>
  <c r="M2" i="36" s="1"/>
  <c r="P2" i="36"/>
  <c r="O2" i="36"/>
  <c r="N2" i="36"/>
  <c r="J8" i="35"/>
  <c r="I8" i="35"/>
  <c r="H8" i="35"/>
  <c r="J7" i="35"/>
  <c r="I7" i="35"/>
  <c r="H7" i="35"/>
  <c r="J6" i="35"/>
  <c r="I6" i="35"/>
  <c r="H6" i="35"/>
  <c r="J5" i="35"/>
  <c r="I5" i="35"/>
  <c r="H5" i="35"/>
  <c r="J4" i="35"/>
  <c r="I4" i="35"/>
  <c r="H4" i="35"/>
  <c r="J3" i="35"/>
  <c r="I3" i="35"/>
  <c r="H3" i="35"/>
  <c r="J2" i="35"/>
  <c r="J9" i="35" s="1"/>
  <c r="J10" i="35" s="1"/>
  <c r="I2" i="35"/>
  <c r="I9" i="35" s="1"/>
  <c r="I10" i="35" s="1"/>
  <c r="H2" i="35"/>
  <c r="H9" i="35" s="1"/>
  <c r="H10" i="35" s="1"/>
  <c r="J8" i="34"/>
  <c r="I8" i="34"/>
  <c r="H8" i="34"/>
  <c r="J7" i="34"/>
  <c r="I7" i="34"/>
  <c r="H7" i="34"/>
  <c r="J6" i="34"/>
  <c r="I6" i="34"/>
  <c r="H6" i="34"/>
  <c r="J5" i="34"/>
  <c r="J9" i="34" s="1"/>
  <c r="J10" i="34" s="1"/>
  <c r="I5" i="34"/>
  <c r="H5" i="34"/>
  <c r="J4" i="34"/>
  <c r="I4" i="34"/>
  <c r="H4" i="34"/>
  <c r="J3" i="34"/>
  <c r="I3" i="34"/>
  <c r="H3" i="34"/>
  <c r="J2" i="34"/>
  <c r="I2" i="34"/>
  <c r="I9" i="34" s="1"/>
  <c r="I10" i="34" s="1"/>
  <c r="H2" i="34"/>
  <c r="H9" i="34" s="1"/>
  <c r="H10" i="34" s="1"/>
  <c r="J8" i="33"/>
  <c r="I8" i="33"/>
  <c r="H8" i="33"/>
  <c r="J7" i="33"/>
  <c r="I7" i="33"/>
  <c r="H7" i="33"/>
  <c r="J6" i="33"/>
  <c r="I6" i="33"/>
  <c r="H6" i="33"/>
  <c r="J5" i="33"/>
  <c r="I5" i="33"/>
  <c r="H5" i="33"/>
  <c r="J4" i="33"/>
  <c r="I4" i="33"/>
  <c r="H4" i="33"/>
  <c r="J3" i="33"/>
  <c r="I3" i="33"/>
  <c r="H3" i="33"/>
  <c r="J2" i="33"/>
  <c r="J9" i="33" s="1"/>
  <c r="J10" i="33" s="1"/>
  <c r="I2" i="33"/>
  <c r="I9" i="33" s="1"/>
  <c r="I10" i="33" s="1"/>
  <c r="H2" i="33"/>
  <c r="H9" i="33" s="1"/>
  <c r="H10" i="33" s="1"/>
  <c r="J8" i="32"/>
  <c r="I8" i="32"/>
  <c r="H8" i="32"/>
  <c r="J7" i="32"/>
  <c r="I7" i="32"/>
  <c r="H7" i="32"/>
  <c r="J6" i="32"/>
  <c r="I6" i="32"/>
  <c r="H6" i="32"/>
  <c r="J5" i="32"/>
  <c r="I5" i="32"/>
  <c r="H5" i="32"/>
  <c r="J4" i="32"/>
  <c r="I4" i="32"/>
  <c r="H4" i="32"/>
  <c r="J3" i="32"/>
  <c r="J9" i="32" s="1"/>
  <c r="J10" i="32" s="1"/>
  <c r="I3" i="32"/>
  <c r="H3" i="32"/>
  <c r="H9" i="32" s="1"/>
  <c r="H10" i="32" s="1"/>
  <c r="J2" i="32"/>
  <c r="I2" i="32"/>
  <c r="I9" i="32" s="1"/>
  <c r="I10" i="32" s="1"/>
  <c r="H2" i="32"/>
  <c r="Q2" i="36" l="1"/>
  <c r="N3" i="36" s="1"/>
  <c r="P3" i="36"/>
  <c r="M8" i="35"/>
  <c r="M7" i="35"/>
  <c r="M6" i="35"/>
  <c r="M5" i="35"/>
  <c r="M4" i="35"/>
  <c r="M3" i="35"/>
  <c r="M2" i="35"/>
  <c r="L8" i="35"/>
  <c r="L7" i="35"/>
  <c r="L6" i="35"/>
  <c r="L5" i="35"/>
  <c r="L4" i="35"/>
  <c r="L3" i="35"/>
  <c r="L2" i="35"/>
  <c r="K8" i="35"/>
  <c r="K7" i="35"/>
  <c r="N7" i="35" s="1"/>
  <c r="O7" i="35" s="1"/>
  <c r="K6" i="35"/>
  <c r="K5" i="35"/>
  <c r="K4" i="35"/>
  <c r="K3" i="35"/>
  <c r="N3" i="35" s="1"/>
  <c r="O3" i="35" s="1"/>
  <c r="K2" i="35"/>
  <c r="N2" i="35" s="1"/>
  <c r="O2" i="35" s="1"/>
  <c r="M5" i="34"/>
  <c r="M3" i="34"/>
  <c r="M4" i="34"/>
  <c r="M6" i="34"/>
  <c r="M2" i="34"/>
  <c r="M7" i="34"/>
  <c r="M8" i="34"/>
  <c r="L8" i="34"/>
  <c r="L4" i="34"/>
  <c r="L2" i="34"/>
  <c r="L3" i="34"/>
  <c r="L5" i="34"/>
  <c r="L6" i="34"/>
  <c r="L7" i="34"/>
  <c r="K7" i="34"/>
  <c r="N7" i="34" s="1"/>
  <c r="K3" i="34"/>
  <c r="N3" i="34" s="1"/>
  <c r="K2" i="34"/>
  <c r="K8" i="34"/>
  <c r="K4" i="34"/>
  <c r="N4" i="34" s="1"/>
  <c r="K5" i="34"/>
  <c r="N5" i="34" s="1"/>
  <c r="K6" i="34"/>
  <c r="L8" i="33"/>
  <c r="L7" i="33"/>
  <c r="L6" i="33"/>
  <c r="L5" i="33"/>
  <c r="L4" i="33"/>
  <c r="L3" i="33"/>
  <c r="L2" i="33"/>
  <c r="M8" i="33"/>
  <c r="M7" i="33"/>
  <c r="M6" i="33"/>
  <c r="M5" i="33"/>
  <c r="M4" i="33"/>
  <c r="M3" i="33"/>
  <c r="M2" i="33"/>
  <c r="K8" i="33"/>
  <c r="K7" i="33"/>
  <c r="N7" i="33" s="1"/>
  <c r="O7" i="33" s="1"/>
  <c r="K6" i="33"/>
  <c r="K5" i="33"/>
  <c r="K4" i="33"/>
  <c r="K3" i="33"/>
  <c r="N3" i="33" s="1"/>
  <c r="O3" i="33" s="1"/>
  <c r="K2" i="33"/>
  <c r="L8" i="32"/>
  <c r="L4" i="32"/>
  <c r="L5" i="32"/>
  <c r="L6" i="32"/>
  <c r="L2" i="32"/>
  <c r="L7" i="32"/>
  <c r="L3" i="32"/>
  <c r="M5" i="32"/>
  <c r="M6" i="32"/>
  <c r="M2" i="32"/>
  <c r="M7" i="32"/>
  <c r="M3" i="32"/>
  <c r="M8" i="32"/>
  <c r="M4" i="32"/>
  <c r="K7" i="32"/>
  <c r="N7" i="32" s="1"/>
  <c r="K3" i="32"/>
  <c r="K8" i="32"/>
  <c r="N8" i="32" s="1"/>
  <c r="K4" i="32"/>
  <c r="N4" i="32" s="1"/>
  <c r="K5" i="32"/>
  <c r="K6" i="32"/>
  <c r="N6" i="32" s="1"/>
  <c r="K2" i="32"/>
  <c r="M3" i="36" l="1"/>
  <c r="O3" i="36"/>
  <c r="N4" i="35"/>
  <c r="O4" i="35" s="1"/>
  <c r="N8" i="35"/>
  <c r="O8" i="35" s="1"/>
  <c r="N5" i="35"/>
  <c r="O5" i="35" s="1"/>
  <c r="N6" i="35"/>
  <c r="O6" i="35" s="1"/>
  <c r="N8" i="34"/>
  <c r="N6" i="34"/>
  <c r="N2" i="34"/>
  <c r="N8" i="33"/>
  <c r="O8" i="33" s="1"/>
  <c r="N5" i="33"/>
  <c r="O5" i="33" s="1"/>
  <c r="N4" i="33"/>
  <c r="O4" i="33" s="1"/>
  <c r="N2" i="33"/>
  <c r="O2" i="33" s="1"/>
  <c r="N6" i="33"/>
  <c r="O6" i="33" s="1"/>
  <c r="N5" i="32"/>
  <c r="N3" i="32"/>
  <c r="N2" i="32"/>
  <c r="K10" i="30" l="1"/>
  <c r="K8" i="30"/>
  <c r="K7" i="30"/>
  <c r="H6" i="30"/>
  <c r="G6" i="30"/>
  <c r="F6" i="30"/>
  <c r="E6" i="30"/>
  <c r="K5" i="30"/>
  <c r="P2" i="30" s="1"/>
  <c r="K4" i="30"/>
  <c r="K3" i="30"/>
  <c r="M2" i="30" s="1"/>
  <c r="O2" i="30"/>
  <c r="N2" i="30"/>
  <c r="J5" i="31"/>
  <c r="I5" i="31"/>
  <c r="H5" i="31"/>
  <c r="J4" i="31"/>
  <c r="I4" i="31"/>
  <c r="H4" i="31"/>
  <c r="J3" i="31"/>
  <c r="I3" i="31"/>
  <c r="H3" i="31"/>
  <c r="J2" i="31"/>
  <c r="J6" i="31" s="1"/>
  <c r="J7" i="31" s="1"/>
  <c r="I2" i="31"/>
  <c r="I6" i="31" s="1"/>
  <c r="I7" i="31" s="1"/>
  <c r="H2" i="31"/>
  <c r="H6" i="31" s="1"/>
  <c r="H7" i="31" s="1"/>
  <c r="J5" i="29"/>
  <c r="I5" i="29"/>
  <c r="H5" i="29"/>
  <c r="J4" i="29"/>
  <c r="I4" i="29"/>
  <c r="H4" i="29"/>
  <c r="J3" i="29"/>
  <c r="I3" i="29"/>
  <c r="H3" i="29"/>
  <c r="J2" i="29"/>
  <c r="J6" i="29" s="1"/>
  <c r="J7" i="29" s="1"/>
  <c r="I2" i="29"/>
  <c r="I6" i="29" s="1"/>
  <c r="I7" i="29" s="1"/>
  <c r="H2" i="29"/>
  <c r="H6" i="29" s="1"/>
  <c r="H7" i="29" s="1"/>
  <c r="J5" i="28"/>
  <c r="I5" i="28"/>
  <c r="H5" i="28"/>
  <c r="J4" i="28"/>
  <c r="I4" i="28"/>
  <c r="H4" i="28"/>
  <c r="J3" i="28"/>
  <c r="I3" i="28"/>
  <c r="H3" i="28"/>
  <c r="J2" i="28"/>
  <c r="J6" i="28" s="1"/>
  <c r="J7" i="28" s="1"/>
  <c r="I2" i="28"/>
  <c r="I6" i="28" s="1"/>
  <c r="I7" i="28" s="1"/>
  <c r="H2" i="28"/>
  <c r="H6" i="28" s="1"/>
  <c r="H7" i="28" s="1"/>
  <c r="J5" i="27"/>
  <c r="I5" i="27"/>
  <c r="H5" i="27"/>
  <c r="J4" i="27"/>
  <c r="I4" i="27"/>
  <c r="H4" i="27"/>
  <c r="J3" i="27"/>
  <c r="I3" i="27"/>
  <c r="H3" i="27"/>
  <c r="J2" i="27"/>
  <c r="J6" i="27" s="1"/>
  <c r="J7" i="27" s="1"/>
  <c r="I2" i="27"/>
  <c r="I6" i="27" s="1"/>
  <c r="I7" i="27" s="1"/>
  <c r="H2" i="27"/>
  <c r="H6" i="27" s="1"/>
  <c r="H7" i="27" s="1"/>
  <c r="Q2" i="30" l="1"/>
  <c r="N3" i="30" s="1"/>
  <c r="K5" i="31"/>
  <c r="K4" i="31"/>
  <c r="K3" i="31"/>
  <c r="K2" i="31"/>
  <c r="L3" i="31"/>
  <c r="L5" i="31"/>
  <c r="L4" i="31"/>
  <c r="L2" i="31"/>
  <c r="M5" i="31"/>
  <c r="M4" i="31"/>
  <c r="M3" i="31"/>
  <c r="M2" i="31"/>
  <c r="K4" i="29"/>
  <c r="K5" i="29"/>
  <c r="K2" i="29"/>
  <c r="K3" i="29"/>
  <c r="N3" i="29" s="1"/>
  <c r="L5" i="29"/>
  <c r="L2" i="29"/>
  <c r="L3" i="29"/>
  <c r="L4" i="29"/>
  <c r="M2" i="29"/>
  <c r="M3" i="29"/>
  <c r="M4" i="29"/>
  <c r="M5" i="29"/>
  <c r="K5" i="28"/>
  <c r="K4" i="28"/>
  <c r="K3" i="28"/>
  <c r="K2" i="28"/>
  <c r="N2" i="28" s="1"/>
  <c r="O2" i="28" s="1"/>
  <c r="L3" i="28"/>
  <c r="L5" i="28"/>
  <c r="L4" i="28"/>
  <c r="L2" i="28"/>
  <c r="M5" i="28"/>
  <c r="M4" i="28"/>
  <c r="M3" i="28"/>
  <c r="M2" i="28"/>
  <c r="K4" i="27"/>
  <c r="K5" i="27"/>
  <c r="K3" i="27"/>
  <c r="K2" i="27"/>
  <c r="N2" i="27" s="1"/>
  <c r="L5" i="27"/>
  <c r="L2" i="27"/>
  <c r="L3" i="27"/>
  <c r="L4" i="27"/>
  <c r="M2" i="27"/>
  <c r="M3" i="27"/>
  <c r="M4" i="27"/>
  <c r="M5" i="27"/>
  <c r="O3" i="30" l="1"/>
  <c r="M3" i="30"/>
  <c r="P3" i="30"/>
  <c r="N2" i="31"/>
  <c r="O2" i="31" s="1"/>
  <c r="N3" i="31"/>
  <c r="O3" i="31" s="1"/>
  <c r="N4" i="31"/>
  <c r="O4" i="31" s="1"/>
  <c r="N5" i="31"/>
  <c r="O5" i="31" s="1"/>
  <c r="N2" i="29"/>
  <c r="N5" i="29"/>
  <c r="N4" i="29"/>
  <c r="N3" i="28"/>
  <c r="O3" i="28" s="1"/>
  <c r="N4" i="28"/>
  <c r="O4" i="28" s="1"/>
  <c r="N5" i="28"/>
  <c r="O5" i="28" s="1"/>
  <c r="N3" i="27"/>
  <c r="N5" i="27"/>
  <c r="N4" i="27"/>
  <c r="K10" i="26" l="1"/>
  <c r="K8" i="26"/>
  <c r="K7" i="26"/>
  <c r="H6" i="26"/>
  <c r="G6" i="26"/>
  <c r="F6" i="26"/>
  <c r="E6" i="26"/>
  <c r="K5" i="26"/>
  <c r="P2" i="26" s="1"/>
  <c r="K4" i="26"/>
  <c r="K3" i="26"/>
  <c r="M2" i="26" s="1"/>
  <c r="O2" i="26"/>
  <c r="N2" i="26"/>
  <c r="J5" i="25"/>
  <c r="I5" i="25"/>
  <c r="H5" i="25"/>
  <c r="J4" i="25"/>
  <c r="I4" i="25"/>
  <c r="H4" i="25"/>
  <c r="J3" i="25"/>
  <c r="I3" i="25"/>
  <c r="H3" i="25"/>
  <c r="J2" i="25"/>
  <c r="J6" i="25" s="1"/>
  <c r="J7" i="25" s="1"/>
  <c r="I2" i="25"/>
  <c r="I6" i="25" s="1"/>
  <c r="I7" i="25" s="1"/>
  <c r="H2" i="25"/>
  <c r="H6" i="25" s="1"/>
  <c r="H7" i="25" s="1"/>
  <c r="J5" i="24"/>
  <c r="I5" i="24"/>
  <c r="H5" i="24"/>
  <c r="J4" i="24"/>
  <c r="I4" i="24"/>
  <c r="H4" i="24"/>
  <c r="J3" i="24"/>
  <c r="I3" i="24"/>
  <c r="H3" i="24"/>
  <c r="J2" i="24"/>
  <c r="J6" i="24" s="1"/>
  <c r="J7" i="24" s="1"/>
  <c r="I2" i="24"/>
  <c r="I6" i="24" s="1"/>
  <c r="I7" i="24" s="1"/>
  <c r="H2" i="24"/>
  <c r="H6" i="24" s="1"/>
  <c r="H7" i="24" s="1"/>
  <c r="J5" i="23"/>
  <c r="I5" i="23"/>
  <c r="H5" i="23"/>
  <c r="J4" i="23"/>
  <c r="I4" i="23"/>
  <c r="H4" i="23"/>
  <c r="J3" i="23"/>
  <c r="I3" i="23"/>
  <c r="H3" i="23"/>
  <c r="J2" i="23"/>
  <c r="J6" i="23" s="1"/>
  <c r="J7" i="23" s="1"/>
  <c r="I2" i="23"/>
  <c r="I6" i="23" s="1"/>
  <c r="I7" i="23" s="1"/>
  <c r="H2" i="23"/>
  <c r="H6" i="23" s="1"/>
  <c r="H7" i="23" s="1"/>
  <c r="J5" i="22"/>
  <c r="I5" i="22"/>
  <c r="H5" i="22"/>
  <c r="J4" i="22"/>
  <c r="I4" i="22"/>
  <c r="H4" i="22"/>
  <c r="J3" i="22"/>
  <c r="I3" i="22"/>
  <c r="H3" i="22"/>
  <c r="J2" i="22"/>
  <c r="J6" i="22" s="1"/>
  <c r="J7" i="22" s="1"/>
  <c r="I2" i="22"/>
  <c r="I6" i="22" s="1"/>
  <c r="I7" i="22" s="1"/>
  <c r="H2" i="22"/>
  <c r="H6" i="22" s="1"/>
  <c r="H7" i="22" s="1"/>
  <c r="Q2" i="26" l="1"/>
  <c r="N3" i="26" s="1"/>
  <c r="K3" i="25"/>
  <c r="K2" i="25"/>
  <c r="K5" i="25"/>
  <c r="N5" i="25" s="1"/>
  <c r="O5" i="25" s="1"/>
  <c r="K4" i="25"/>
  <c r="N4" i="25" s="1"/>
  <c r="O4" i="25" s="1"/>
  <c r="M5" i="25"/>
  <c r="M4" i="25"/>
  <c r="M3" i="25"/>
  <c r="M2" i="25"/>
  <c r="L5" i="25"/>
  <c r="L4" i="25"/>
  <c r="L3" i="25"/>
  <c r="L2" i="25"/>
  <c r="L5" i="24"/>
  <c r="L2" i="24"/>
  <c r="L3" i="24"/>
  <c r="L4" i="24"/>
  <c r="K4" i="24"/>
  <c r="K5" i="24"/>
  <c r="K2" i="24"/>
  <c r="N2" i="24" s="1"/>
  <c r="K3" i="24"/>
  <c r="N3" i="24" s="1"/>
  <c r="M2" i="24"/>
  <c r="M3" i="24"/>
  <c r="M4" i="24"/>
  <c r="M5" i="24"/>
  <c r="K5" i="23"/>
  <c r="K4" i="23"/>
  <c r="K3" i="23"/>
  <c r="K2" i="23"/>
  <c r="L4" i="23"/>
  <c r="L3" i="23"/>
  <c r="L5" i="23"/>
  <c r="L2" i="23"/>
  <c r="M5" i="23"/>
  <c r="M4" i="23"/>
  <c r="M3" i="23"/>
  <c r="M2" i="23"/>
  <c r="K4" i="22"/>
  <c r="K5" i="22"/>
  <c r="K2" i="22"/>
  <c r="K3" i="22"/>
  <c r="N3" i="22" s="1"/>
  <c r="L5" i="22"/>
  <c r="L4" i="22"/>
  <c r="L2" i="22"/>
  <c r="L3" i="22"/>
  <c r="M2" i="22"/>
  <c r="M3" i="22"/>
  <c r="M4" i="22"/>
  <c r="M5" i="22"/>
  <c r="O3" i="26" l="1"/>
  <c r="M3" i="26"/>
  <c r="P3" i="26"/>
  <c r="N2" i="25"/>
  <c r="O2" i="25" s="1"/>
  <c r="N3" i="25"/>
  <c r="O3" i="25" s="1"/>
  <c r="N5" i="24"/>
  <c r="N4" i="24"/>
  <c r="N2" i="23"/>
  <c r="O2" i="23" s="1"/>
  <c r="N3" i="23"/>
  <c r="O3" i="23" s="1"/>
  <c r="N4" i="23"/>
  <c r="O4" i="23" s="1"/>
  <c r="N5" i="23"/>
  <c r="O5" i="23" s="1"/>
  <c r="N2" i="22"/>
  <c r="N5" i="22"/>
  <c r="N4" i="22"/>
  <c r="J10" i="21" l="1"/>
  <c r="J8" i="21"/>
  <c r="J7" i="21"/>
  <c r="N2" i="21" s="1"/>
  <c r="G7" i="21"/>
  <c r="F7" i="21"/>
  <c r="E7" i="21"/>
  <c r="D7" i="21"/>
  <c r="J5" i="21"/>
  <c r="L2" i="21" s="1"/>
  <c r="J4" i="21"/>
  <c r="J3" i="21"/>
  <c r="J6" i="20"/>
  <c r="I6" i="20"/>
  <c r="H6" i="20"/>
  <c r="J5" i="20"/>
  <c r="I5" i="20"/>
  <c r="H5" i="20"/>
  <c r="J4" i="20"/>
  <c r="I4" i="20"/>
  <c r="H4" i="20"/>
  <c r="J3" i="20"/>
  <c r="I3" i="20"/>
  <c r="H3" i="20"/>
  <c r="J2" i="20"/>
  <c r="J7" i="20" s="1"/>
  <c r="J8" i="20" s="1"/>
  <c r="I2" i="20"/>
  <c r="I7" i="20" s="1"/>
  <c r="I8" i="20" s="1"/>
  <c r="H2" i="20"/>
  <c r="H7" i="20" s="1"/>
  <c r="H8" i="20" s="1"/>
  <c r="J6" i="19"/>
  <c r="I6" i="19"/>
  <c r="H6" i="19"/>
  <c r="J5" i="19"/>
  <c r="I5" i="19"/>
  <c r="H5" i="19"/>
  <c r="J4" i="19"/>
  <c r="I4" i="19"/>
  <c r="H4" i="19"/>
  <c r="J3" i="19"/>
  <c r="J7" i="19" s="1"/>
  <c r="J8" i="19" s="1"/>
  <c r="I3" i="19"/>
  <c r="H3" i="19"/>
  <c r="H7" i="19" s="1"/>
  <c r="H8" i="19" s="1"/>
  <c r="J2" i="19"/>
  <c r="I2" i="19"/>
  <c r="I7" i="19" s="1"/>
  <c r="I8" i="19" s="1"/>
  <c r="H2" i="19"/>
  <c r="J6" i="18"/>
  <c r="I6" i="18"/>
  <c r="H6" i="18"/>
  <c r="J5" i="18"/>
  <c r="I5" i="18"/>
  <c r="H5" i="18"/>
  <c r="J4" i="18"/>
  <c r="I4" i="18"/>
  <c r="H4" i="18"/>
  <c r="J3" i="18"/>
  <c r="I3" i="18"/>
  <c r="H3" i="18"/>
  <c r="J2" i="18"/>
  <c r="J7" i="18" s="1"/>
  <c r="J8" i="18" s="1"/>
  <c r="I2" i="18"/>
  <c r="I7" i="18" s="1"/>
  <c r="I8" i="18" s="1"/>
  <c r="H2" i="18"/>
  <c r="H7" i="18" s="1"/>
  <c r="H8" i="18" s="1"/>
  <c r="J6" i="17"/>
  <c r="I6" i="17"/>
  <c r="H6" i="17"/>
  <c r="J5" i="17"/>
  <c r="I5" i="17"/>
  <c r="H5" i="17"/>
  <c r="J4" i="17"/>
  <c r="I4" i="17"/>
  <c r="H4" i="17"/>
  <c r="J3" i="17"/>
  <c r="J7" i="17" s="1"/>
  <c r="J8" i="17" s="1"/>
  <c r="I3" i="17"/>
  <c r="H3" i="17"/>
  <c r="H7" i="17" s="1"/>
  <c r="H8" i="17" s="1"/>
  <c r="J2" i="17"/>
  <c r="I2" i="17"/>
  <c r="I7" i="17" s="1"/>
  <c r="I8" i="17" s="1"/>
  <c r="H2" i="17"/>
  <c r="M2" i="21" l="1"/>
  <c r="O2" i="21"/>
  <c r="K6" i="20"/>
  <c r="K5" i="20"/>
  <c r="K4" i="20"/>
  <c r="K3" i="20"/>
  <c r="N3" i="20" s="1"/>
  <c r="O3" i="20" s="1"/>
  <c r="K2" i="20"/>
  <c r="L6" i="20"/>
  <c r="L5" i="20"/>
  <c r="L4" i="20"/>
  <c r="L3" i="20"/>
  <c r="L2" i="20"/>
  <c r="M6" i="20"/>
  <c r="M5" i="20"/>
  <c r="M4" i="20"/>
  <c r="M3" i="20"/>
  <c r="M2" i="20"/>
  <c r="K5" i="19"/>
  <c r="K6" i="19"/>
  <c r="K2" i="19"/>
  <c r="K3" i="19"/>
  <c r="N3" i="19" s="1"/>
  <c r="K4" i="19"/>
  <c r="M3" i="19"/>
  <c r="M4" i="19"/>
  <c r="M5" i="19"/>
  <c r="M6" i="19"/>
  <c r="M2" i="19"/>
  <c r="L6" i="19"/>
  <c r="L2" i="19"/>
  <c r="L3" i="19"/>
  <c r="L4" i="19"/>
  <c r="L5" i="19"/>
  <c r="K6" i="18"/>
  <c r="K5" i="18"/>
  <c r="K4" i="18"/>
  <c r="N4" i="18" s="1"/>
  <c r="O4" i="18" s="1"/>
  <c r="K3" i="18"/>
  <c r="N3" i="18" s="1"/>
  <c r="O3" i="18" s="1"/>
  <c r="K2" i="18"/>
  <c r="L3" i="18"/>
  <c r="L2" i="18"/>
  <c r="L6" i="18"/>
  <c r="L5" i="18"/>
  <c r="L4" i="18"/>
  <c r="M6" i="18"/>
  <c r="M5" i="18"/>
  <c r="M4" i="18"/>
  <c r="M3" i="18"/>
  <c r="M2" i="18"/>
  <c r="K5" i="17"/>
  <c r="K6" i="17"/>
  <c r="K2" i="17"/>
  <c r="K3" i="17"/>
  <c r="K4" i="17"/>
  <c r="L6" i="17"/>
  <c r="L2" i="17"/>
  <c r="L3" i="17"/>
  <c r="L4" i="17"/>
  <c r="L5" i="17"/>
  <c r="M3" i="17"/>
  <c r="M4" i="17"/>
  <c r="M5" i="17"/>
  <c r="M6" i="17"/>
  <c r="M2" i="17"/>
  <c r="P2" i="21" l="1"/>
  <c r="O3" i="21" s="1"/>
  <c r="N4" i="20"/>
  <c r="O4" i="20" s="1"/>
  <c r="N5" i="20"/>
  <c r="O5" i="20" s="1"/>
  <c r="N2" i="20"/>
  <c r="O2" i="20" s="1"/>
  <c r="N6" i="20"/>
  <c r="O6" i="20" s="1"/>
  <c r="N2" i="19"/>
  <c r="N6" i="19"/>
  <c r="N4" i="19"/>
  <c r="N5" i="19"/>
  <c r="N5" i="18"/>
  <c r="O5" i="18" s="1"/>
  <c r="N2" i="18"/>
  <c r="O2" i="18" s="1"/>
  <c r="N6" i="18"/>
  <c r="O6" i="18" s="1"/>
  <c r="N3" i="17"/>
  <c r="N2" i="17"/>
  <c r="N6" i="17"/>
  <c r="N4" i="17"/>
  <c r="N5" i="17"/>
  <c r="L3" i="21" l="1"/>
  <c r="N3" i="21"/>
  <c r="M3" i="21"/>
  <c r="K10" i="16" l="1"/>
  <c r="H10" i="16"/>
  <c r="G10" i="16"/>
  <c r="F10" i="16"/>
  <c r="N2" i="16" s="1"/>
  <c r="E10" i="16"/>
  <c r="K8" i="16"/>
  <c r="K7" i="16"/>
  <c r="O2" i="16" s="1"/>
  <c r="K5" i="16"/>
  <c r="P2" i="16" s="1"/>
  <c r="K4" i="16"/>
  <c r="K3" i="16"/>
  <c r="M2" i="16" s="1"/>
  <c r="J9" i="15"/>
  <c r="I9" i="15"/>
  <c r="H9" i="15"/>
  <c r="J8" i="15"/>
  <c r="I8" i="15"/>
  <c r="H8" i="15"/>
  <c r="J7" i="15"/>
  <c r="I7" i="15"/>
  <c r="H7" i="15"/>
  <c r="J6" i="15"/>
  <c r="I6" i="15"/>
  <c r="H6" i="15"/>
  <c r="J5" i="15"/>
  <c r="I5" i="15"/>
  <c r="H5" i="15"/>
  <c r="J4" i="15"/>
  <c r="I4" i="15"/>
  <c r="H4" i="15"/>
  <c r="J3" i="15"/>
  <c r="I3" i="15"/>
  <c r="H3" i="15"/>
  <c r="J2" i="15"/>
  <c r="J10" i="15" s="1"/>
  <c r="J11" i="15" s="1"/>
  <c r="I2" i="15"/>
  <c r="I10" i="15" s="1"/>
  <c r="I11" i="15" s="1"/>
  <c r="H2" i="15"/>
  <c r="H10" i="15" s="1"/>
  <c r="H11" i="15" s="1"/>
  <c r="J9" i="14"/>
  <c r="I9" i="14"/>
  <c r="H9" i="14"/>
  <c r="J8" i="14"/>
  <c r="I8" i="14"/>
  <c r="H8" i="14"/>
  <c r="J7" i="14"/>
  <c r="I7" i="14"/>
  <c r="H7" i="14"/>
  <c r="J6" i="14"/>
  <c r="I6" i="14"/>
  <c r="H6" i="14"/>
  <c r="J5" i="14"/>
  <c r="I5" i="14"/>
  <c r="H5" i="14"/>
  <c r="J4" i="14"/>
  <c r="I4" i="14"/>
  <c r="H4" i="14"/>
  <c r="J3" i="14"/>
  <c r="I3" i="14"/>
  <c r="H3" i="14"/>
  <c r="J2" i="14"/>
  <c r="J10" i="14" s="1"/>
  <c r="J11" i="14" s="1"/>
  <c r="I2" i="14"/>
  <c r="I10" i="14" s="1"/>
  <c r="I11" i="14" s="1"/>
  <c r="H2" i="14"/>
  <c r="H10" i="14" s="1"/>
  <c r="H11" i="14" s="1"/>
  <c r="J9" i="13"/>
  <c r="I9" i="13"/>
  <c r="H9" i="13"/>
  <c r="J8" i="13"/>
  <c r="I8" i="13"/>
  <c r="H8" i="13"/>
  <c r="J7" i="13"/>
  <c r="I7" i="13"/>
  <c r="H7" i="13"/>
  <c r="J6" i="13"/>
  <c r="I6" i="13"/>
  <c r="H6" i="13"/>
  <c r="J5" i="13"/>
  <c r="I5" i="13"/>
  <c r="H5" i="13"/>
  <c r="J4" i="13"/>
  <c r="I4" i="13"/>
  <c r="H4" i="13"/>
  <c r="J3" i="13"/>
  <c r="I3" i="13"/>
  <c r="H3" i="13"/>
  <c r="J2" i="13"/>
  <c r="J10" i="13" s="1"/>
  <c r="J11" i="13" s="1"/>
  <c r="I2" i="13"/>
  <c r="I10" i="13" s="1"/>
  <c r="I11" i="13" s="1"/>
  <c r="H2" i="13"/>
  <c r="H10" i="13" s="1"/>
  <c r="H11" i="13" s="1"/>
  <c r="J10" i="12"/>
  <c r="J11" i="12" s="1"/>
  <c r="J9" i="12"/>
  <c r="I9" i="12"/>
  <c r="H9" i="12"/>
  <c r="J8" i="12"/>
  <c r="I8" i="12"/>
  <c r="H8" i="12"/>
  <c r="J7" i="12"/>
  <c r="I7" i="12"/>
  <c r="H7" i="12"/>
  <c r="J6" i="12"/>
  <c r="I6" i="12"/>
  <c r="H6" i="12"/>
  <c r="J5" i="12"/>
  <c r="I5" i="12"/>
  <c r="H5" i="12"/>
  <c r="J4" i="12"/>
  <c r="I4" i="12"/>
  <c r="H4" i="12"/>
  <c r="J3" i="12"/>
  <c r="I3" i="12"/>
  <c r="H3" i="12"/>
  <c r="J2" i="12"/>
  <c r="I2" i="12"/>
  <c r="I10" i="12" s="1"/>
  <c r="I11" i="12" s="1"/>
  <c r="H2" i="12"/>
  <c r="H10" i="12" s="1"/>
  <c r="H11" i="12" s="1"/>
  <c r="Q2" i="16" l="1"/>
  <c r="N3" i="16" s="1"/>
  <c r="L9" i="15"/>
  <c r="L8" i="15"/>
  <c r="L7" i="15"/>
  <c r="L6" i="15"/>
  <c r="L5" i="15"/>
  <c r="L4" i="15"/>
  <c r="L3" i="15"/>
  <c r="L2" i="15"/>
  <c r="K9" i="15"/>
  <c r="K8" i="15"/>
  <c r="K7" i="15"/>
  <c r="K6" i="15"/>
  <c r="K5" i="15"/>
  <c r="K4" i="15"/>
  <c r="K3" i="15"/>
  <c r="K2" i="15"/>
  <c r="M9" i="15"/>
  <c r="M8" i="15"/>
  <c r="M7" i="15"/>
  <c r="M6" i="15"/>
  <c r="M5" i="15"/>
  <c r="M4" i="15"/>
  <c r="M3" i="15"/>
  <c r="M2" i="15"/>
  <c r="K8" i="14"/>
  <c r="K4" i="14"/>
  <c r="K6" i="14"/>
  <c r="N6" i="14" s="1"/>
  <c r="K7" i="14"/>
  <c r="K3" i="14"/>
  <c r="K9" i="14"/>
  <c r="K5" i="14"/>
  <c r="K2" i="14"/>
  <c r="N2" i="14" s="1"/>
  <c r="L9" i="14"/>
  <c r="L5" i="14"/>
  <c r="L7" i="14"/>
  <c r="L8" i="14"/>
  <c r="L4" i="14"/>
  <c r="L6" i="14"/>
  <c r="L2" i="14"/>
  <c r="L3" i="14"/>
  <c r="M6" i="14"/>
  <c r="M2" i="14"/>
  <c r="M4" i="14"/>
  <c r="M7" i="14"/>
  <c r="M3" i="14"/>
  <c r="M8" i="14"/>
  <c r="M9" i="14"/>
  <c r="M5" i="14"/>
  <c r="L9" i="13"/>
  <c r="L8" i="13"/>
  <c r="L7" i="13"/>
  <c r="L6" i="13"/>
  <c r="L5" i="13"/>
  <c r="L4" i="13"/>
  <c r="L3" i="13"/>
  <c r="L2" i="13"/>
  <c r="K9" i="13"/>
  <c r="K8" i="13"/>
  <c r="K7" i="13"/>
  <c r="K6" i="13"/>
  <c r="N6" i="13" s="1"/>
  <c r="O6" i="13" s="1"/>
  <c r="K5" i="13"/>
  <c r="K4" i="13"/>
  <c r="K3" i="13"/>
  <c r="K2" i="13"/>
  <c r="M9" i="13"/>
  <c r="M8" i="13"/>
  <c r="M7" i="13"/>
  <c r="M6" i="13"/>
  <c r="M5" i="13"/>
  <c r="M4" i="13"/>
  <c r="M3" i="13"/>
  <c r="M2" i="13"/>
  <c r="L7" i="12"/>
  <c r="L3" i="12"/>
  <c r="L8" i="12"/>
  <c r="L4" i="12"/>
  <c r="L9" i="12"/>
  <c r="L5" i="12"/>
  <c r="L6" i="12"/>
  <c r="L2" i="12"/>
  <c r="K6" i="12"/>
  <c r="K2" i="12"/>
  <c r="K7" i="12"/>
  <c r="K3" i="12"/>
  <c r="K8" i="12"/>
  <c r="K4" i="12"/>
  <c r="K9" i="12"/>
  <c r="K5" i="12"/>
  <c r="M8" i="12"/>
  <c r="M4" i="12"/>
  <c r="M9" i="12"/>
  <c r="M5" i="12"/>
  <c r="M6" i="12"/>
  <c r="M2" i="12"/>
  <c r="M7" i="12"/>
  <c r="M3" i="12"/>
  <c r="M3" i="16" l="1"/>
  <c r="P3" i="16"/>
  <c r="O3" i="16"/>
  <c r="N6" i="15"/>
  <c r="O6" i="15" s="1"/>
  <c r="N3" i="15"/>
  <c r="O3" i="15" s="1"/>
  <c r="N7" i="15"/>
  <c r="O7" i="15" s="1"/>
  <c r="N2" i="15"/>
  <c r="O2" i="15" s="1"/>
  <c r="N4" i="15"/>
  <c r="O4" i="15" s="1"/>
  <c r="N8" i="15"/>
  <c r="O8" i="15" s="1"/>
  <c r="N5" i="15"/>
  <c r="O5" i="15" s="1"/>
  <c r="N9" i="15"/>
  <c r="O9" i="15" s="1"/>
  <c r="N7" i="14"/>
  <c r="N5" i="14"/>
  <c r="N9" i="14"/>
  <c r="N4" i="14"/>
  <c r="N3" i="14"/>
  <c r="N8" i="14"/>
  <c r="N2" i="13"/>
  <c r="O2" i="13" s="1"/>
  <c r="N3" i="13"/>
  <c r="O3" i="13" s="1"/>
  <c r="N7" i="13"/>
  <c r="O7" i="13" s="1"/>
  <c r="N8" i="13"/>
  <c r="O8" i="13" s="1"/>
  <c r="N4" i="13"/>
  <c r="O4" i="13" s="1"/>
  <c r="N5" i="13"/>
  <c r="O5" i="13" s="1"/>
  <c r="N9" i="13"/>
  <c r="O9" i="13" s="1"/>
  <c r="N3" i="12"/>
  <c r="N7" i="12"/>
  <c r="N4" i="12"/>
  <c r="N2" i="12"/>
  <c r="N5" i="12"/>
  <c r="N9" i="12"/>
  <c r="N8" i="12"/>
  <c r="N6" i="12"/>
  <c r="H13" i="11" l="1"/>
  <c r="G13" i="11"/>
  <c r="F13" i="11"/>
  <c r="E13" i="11"/>
  <c r="M2" i="11" s="1"/>
  <c r="K10" i="11"/>
  <c r="K8" i="11"/>
  <c r="K7" i="11"/>
  <c r="K5" i="11"/>
  <c r="P2" i="11" s="1"/>
  <c r="K4" i="11"/>
  <c r="K3" i="11"/>
  <c r="O2" i="11"/>
  <c r="N2" i="11"/>
  <c r="J12" i="10"/>
  <c r="I12" i="10"/>
  <c r="H12" i="10"/>
  <c r="J11" i="10"/>
  <c r="I11" i="10"/>
  <c r="H11" i="10"/>
  <c r="J10" i="10"/>
  <c r="I10" i="10"/>
  <c r="H10" i="10"/>
  <c r="J9" i="10"/>
  <c r="I9" i="10"/>
  <c r="H9" i="10"/>
  <c r="J8" i="10"/>
  <c r="I8" i="10"/>
  <c r="H8" i="10"/>
  <c r="J7" i="10"/>
  <c r="I7" i="10"/>
  <c r="H7" i="10"/>
  <c r="J6" i="10"/>
  <c r="I6" i="10"/>
  <c r="H6" i="10"/>
  <c r="J5" i="10"/>
  <c r="I5" i="10"/>
  <c r="H5" i="10"/>
  <c r="J4" i="10"/>
  <c r="I4" i="10"/>
  <c r="H4" i="10"/>
  <c r="J3" i="10"/>
  <c r="I3" i="10"/>
  <c r="H3" i="10"/>
  <c r="J2" i="10"/>
  <c r="J13" i="10" s="1"/>
  <c r="J14" i="10" s="1"/>
  <c r="I2" i="10"/>
  <c r="I13" i="10" s="1"/>
  <c r="I14" i="10" s="1"/>
  <c r="H2" i="10"/>
  <c r="H13" i="10" s="1"/>
  <c r="H14" i="10" s="1"/>
  <c r="J12" i="9"/>
  <c r="I12" i="9"/>
  <c r="H12" i="9"/>
  <c r="J11" i="9"/>
  <c r="I11" i="9"/>
  <c r="H11" i="9"/>
  <c r="J10" i="9"/>
  <c r="I10" i="9"/>
  <c r="H10" i="9"/>
  <c r="J9" i="9"/>
  <c r="I9" i="9"/>
  <c r="H9" i="9"/>
  <c r="J8" i="9"/>
  <c r="I8" i="9"/>
  <c r="H8" i="9"/>
  <c r="J7" i="9"/>
  <c r="I7" i="9"/>
  <c r="H7" i="9"/>
  <c r="J6" i="9"/>
  <c r="I6" i="9"/>
  <c r="H6" i="9"/>
  <c r="J5" i="9"/>
  <c r="J13" i="9" s="1"/>
  <c r="J14" i="9" s="1"/>
  <c r="I5" i="9"/>
  <c r="H5" i="9"/>
  <c r="J4" i="9"/>
  <c r="I4" i="9"/>
  <c r="H4" i="9"/>
  <c r="J3" i="9"/>
  <c r="I3" i="9"/>
  <c r="H3" i="9"/>
  <c r="J2" i="9"/>
  <c r="I2" i="9"/>
  <c r="I13" i="9" s="1"/>
  <c r="I14" i="9" s="1"/>
  <c r="H2" i="9"/>
  <c r="H13" i="9" s="1"/>
  <c r="H14" i="9" s="1"/>
  <c r="J12" i="8"/>
  <c r="I12" i="8"/>
  <c r="H12" i="8"/>
  <c r="J11" i="8"/>
  <c r="I11" i="8"/>
  <c r="H11" i="8"/>
  <c r="J10" i="8"/>
  <c r="I10" i="8"/>
  <c r="H10" i="8"/>
  <c r="J9" i="8"/>
  <c r="I9" i="8"/>
  <c r="H9" i="8"/>
  <c r="J8" i="8"/>
  <c r="I8" i="8"/>
  <c r="H8" i="8"/>
  <c r="J7" i="8"/>
  <c r="I7" i="8"/>
  <c r="H7" i="8"/>
  <c r="J6" i="8"/>
  <c r="I6" i="8"/>
  <c r="H6" i="8"/>
  <c r="J5" i="8"/>
  <c r="I5" i="8"/>
  <c r="H5" i="8"/>
  <c r="J4" i="8"/>
  <c r="I4" i="8"/>
  <c r="H4" i="8"/>
  <c r="J3" i="8"/>
  <c r="I3" i="8"/>
  <c r="H3" i="8"/>
  <c r="J2" i="8"/>
  <c r="J13" i="8" s="1"/>
  <c r="J14" i="8" s="1"/>
  <c r="I2" i="8"/>
  <c r="I13" i="8" s="1"/>
  <c r="I14" i="8" s="1"/>
  <c r="H2" i="8"/>
  <c r="H13" i="8" s="1"/>
  <c r="H14" i="8" s="1"/>
  <c r="J12" i="7"/>
  <c r="I12" i="7"/>
  <c r="H12" i="7"/>
  <c r="J11" i="7"/>
  <c r="I11" i="7"/>
  <c r="H11" i="7"/>
  <c r="J10" i="7"/>
  <c r="I10" i="7"/>
  <c r="H10" i="7"/>
  <c r="J9" i="7"/>
  <c r="I9" i="7"/>
  <c r="H9" i="7"/>
  <c r="J8" i="7"/>
  <c r="I8" i="7"/>
  <c r="H8" i="7"/>
  <c r="J7" i="7"/>
  <c r="I7" i="7"/>
  <c r="H7" i="7"/>
  <c r="J6" i="7"/>
  <c r="I6" i="7"/>
  <c r="H6" i="7"/>
  <c r="J5" i="7"/>
  <c r="J13" i="7" s="1"/>
  <c r="J14" i="7" s="1"/>
  <c r="I5" i="7"/>
  <c r="H5" i="7"/>
  <c r="J4" i="7"/>
  <c r="I4" i="7"/>
  <c r="H4" i="7"/>
  <c r="J3" i="7"/>
  <c r="I3" i="7"/>
  <c r="H3" i="7"/>
  <c r="J2" i="7"/>
  <c r="I2" i="7"/>
  <c r="I13" i="7" s="1"/>
  <c r="I14" i="7" s="1"/>
  <c r="H2" i="7"/>
  <c r="H13" i="7" s="1"/>
  <c r="H14" i="7" s="1"/>
  <c r="Q2" i="11" l="1"/>
  <c r="N3" i="11" s="1"/>
  <c r="L12" i="10"/>
  <c r="L11" i="10"/>
  <c r="L10" i="10"/>
  <c r="L9" i="10"/>
  <c r="L8" i="10"/>
  <c r="L7" i="10"/>
  <c r="L5" i="10"/>
  <c r="L4" i="10"/>
  <c r="L3" i="10"/>
  <c r="L2" i="10"/>
  <c r="L6" i="10"/>
  <c r="M12" i="10"/>
  <c r="M11" i="10"/>
  <c r="M10" i="10"/>
  <c r="M9" i="10"/>
  <c r="M8" i="10"/>
  <c r="M7" i="10"/>
  <c r="M6" i="10"/>
  <c r="M5" i="10"/>
  <c r="M4" i="10"/>
  <c r="M3" i="10"/>
  <c r="M2" i="10"/>
  <c r="K12" i="10"/>
  <c r="K11" i="10"/>
  <c r="N11" i="10" s="1"/>
  <c r="O11" i="10" s="1"/>
  <c r="K10" i="10"/>
  <c r="N10" i="10" s="1"/>
  <c r="O10" i="10" s="1"/>
  <c r="K9" i="10"/>
  <c r="K8" i="10"/>
  <c r="K7" i="10"/>
  <c r="N7" i="10" s="1"/>
  <c r="O7" i="10" s="1"/>
  <c r="K6" i="10"/>
  <c r="N6" i="10" s="1"/>
  <c r="O6" i="10" s="1"/>
  <c r="K5" i="10"/>
  <c r="N5" i="10" s="1"/>
  <c r="O5" i="10" s="1"/>
  <c r="K4" i="10"/>
  <c r="K3" i="10"/>
  <c r="N3" i="10" s="1"/>
  <c r="O3" i="10" s="1"/>
  <c r="K2" i="10"/>
  <c r="N2" i="10" s="1"/>
  <c r="O2" i="10" s="1"/>
  <c r="L12" i="9"/>
  <c r="L8" i="9"/>
  <c r="L4" i="9"/>
  <c r="L3" i="9"/>
  <c r="L9" i="9"/>
  <c r="L5" i="9"/>
  <c r="L10" i="9"/>
  <c r="L6" i="9"/>
  <c r="L2" i="9"/>
  <c r="L11" i="9"/>
  <c r="L7" i="9"/>
  <c r="M9" i="9"/>
  <c r="M5" i="9"/>
  <c r="M12" i="9"/>
  <c r="M10" i="9"/>
  <c r="M6" i="9"/>
  <c r="M2" i="9"/>
  <c r="M4" i="9"/>
  <c r="M11" i="9"/>
  <c r="M7" i="9"/>
  <c r="M3" i="9"/>
  <c r="M8" i="9"/>
  <c r="K11" i="9"/>
  <c r="N11" i="9" s="1"/>
  <c r="K7" i="9"/>
  <c r="N7" i="9" s="1"/>
  <c r="K3" i="9"/>
  <c r="K6" i="9"/>
  <c r="K2" i="9"/>
  <c r="N2" i="9" s="1"/>
  <c r="K12" i="9"/>
  <c r="N12" i="9" s="1"/>
  <c r="K8" i="9"/>
  <c r="N8" i="9" s="1"/>
  <c r="K4" i="9"/>
  <c r="N4" i="9" s="1"/>
  <c r="K9" i="9"/>
  <c r="K5" i="9"/>
  <c r="N5" i="9" s="1"/>
  <c r="K10" i="9"/>
  <c r="N10" i="9" s="1"/>
  <c r="L12" i="8"/>
  <c r="L11" i="8"/>
  <c r="L10" i="8"/>
  <c r="L9" i="8"/>
  <c r="L8" i="8"/>
  <c r="L7" i="8"/>
  <c r="L6" i="8"/>
  <c r="L5" i="8"/>
  <c r="L4" i="8"/>
  <c r="L3" i="8"/>
  <c r="L2" i="8"/>
  <c r="M12" i="8"/>
  <c r="M11" i="8"/>
  <c r="M10" i="8"/>
  <c r="M9" i="8"/>
  <c r="M8" i="8"/>
  <c r="M7" i="8"/>
  <c r="M6" i="8"/>
  <c r="M5" i="8"/>
  <c r="M4" i="8"/>
  <c r="M3" i="8"/>
  <c r="M2" i="8"/>
  <c r="K12" i="8"/>
  <c r="K11" i="8"/>
  <c r="N11" i="8" s="1"/>
  <c r="O11" i="8" s="1"/>
  <c r="K10" i="8"/>
  <c r="K9" i="8"/>
  <c r="K8" i="8"/>
  <c r="K7" i="8"/>
  <c r="N7" i="8" s="1"/>
  <c r="O7" i="8" s="1"/>
  <c r="K6" i="8"/>
  <c r="N6" i="8" s="1"/>
  <c r="O6" i="8" s="1"/>
  <c r="K5" i="8"/>
  <c r="K4" i="8"/>
  <c r="K3" i="8"/>
  <c r="N3" i="8" s="1"/>
  <c r="O3" i="8" s="1"/>
  <c r="K2" i="8"/>
  <c r="N2" i="8" s="1"/>
  <c r="O2" i="8" s="1"/>
  <c r="L12" i="7"/>
  <c r="L8" i="7"/>
  <c r="L4" i="7"/>
  <c r="L11" i="7"/>
  <c r="L7" i="7"/>
  <c r="L9" i="7"/>
  <c r="L5" i="7"/>
  <c r="L3" i="7"/>
  <c r="L10" i="7"/>
  <c r="L6" i="7"/>
  <c r="L2" i="7"/>
  <c r="M9" i="7"/>
  <c r="M5" i="7"/>
  <c r="M2" i="7"/>
  <c r="M12" i="7"/>
  <c r="M4" i="7"/>
  <c r="M10" i="7"/>
  <c r="M6" i="7"/>
  <c r="M11" i="7"/>
  <c r="M7" i="7"/>
  <c r="M3" i="7"/>
  <c r="M8" i="7"/>
  <c r="K11" i="7"/>
  <c r="K7" i="7"/>
  <c r="N7" i="7" s="1"/>
  <c r="K3" i="7"/>
  <c r="K6" i="7"/>
  <c r="N6" i="7" s="1"/>
  <c r="K12" i="7"/>
  <c r="N12" i="7" s="1"/>
  <c r="K8" i="7"/>
  <c r="N8" i="7" s="1"/>
  <c r="K4" i="7"/>
  <c r="K9" i="7"/>
  <c r="K5" i="7"/>
  <c r="N5" i="7" s="1"/>
  <c r="K10" i="7"/>
  <c r="N10" i="7" s="1"/>
  <c r="K2" i="7"/>
  <c r="N2" i="7" s="1"/>
  <c r="M3" i="11" l="1"/>
  <c r="O3" i="11"/>
  <c r="P3" i="11"/>
  <c r="N4" i="10"/>
  <c r="O4" i="10" s="1"/>
  <c r="N8" i="10"/>
  <c r="O8" i="10" s="1"/>
  <c r="N12" i="10"/>
  <c r="O12" i="10" s="1"/>
  <c r="N9" i="10"/>
  <c r="O9" i="10" s="1"/>
  <c r="N9" i="9"/>
  <c r="N6" i="9"/>
  <c r="N3" i="9"/>
  <c r="N4" i="8"/>
  <c r="O4" i="8" s="1"/>
  <c r="N8" i="8"/>
  <c r="O8" i="8" s="1"/>
  <c r="N12" i="8"/>
  <c r="O12" i="8" s="1"/>
  <c r="N5" i="8"/>
  <c r="O5" i="8" s="1"/>
  <c r="N9" i="8"/>
  <c r="O9" i="8" s="1"/>
  <c r="N10" i="8"/>
  <c r="O10" i="8" s="1"/>
  <c r="N11" i="7"/>
  <c r="N9" i="7"/>
  <c r="N4" i="7"/>
  <c r="N3" i="7"/>
  <c r="K10" i="6" l="1"/>
  <c r="K8" i="6"/>
  <c r="K7" i="6"/>
  <c r="H6" i="6"/>
  <c r="G6" i="6"/>
  <c r="F6" i="6"/>
  <c r="E6" i="6"/>
  <c r="K5" i="6"/>
  <c r="P2" i="6" s="1"/>
  <c r="K4" i="6"/>
  <c r="K3" i="6"/>
  <c r="M2" i="6" s="1"/>
  <c r="O2" i="6"/>
  <c r="N2" i="6"/>
  <c r="J5" i="5"/>
  <c r="I5" i="5"/>
  <c r="H5" i="5"/>
  <c r="J4" i="5"/>
  <c r="I4" i="5"/>
  <c r="H4" i="5"/>
  <c r="J3" i="5"/>
  <c r="I3" i="5"/>
  <c r="H3" i="5"/>
  <c r="J2" i="5"/>
  <c r="J6" i="5" s="1"/>
  <c r="J7" i="5" s="1"/>
  <c r="I2" i="5"/>
  <c r="I6" i="5" s="1"/>
  <c r="I7" i="5" s="1"/>
  <c r="H2" i="5"/>
  <c r="H6" i="5" s="1"/>
  <c r="H7" i="5" s="1"/>
  <c r="J5" i="4"/>
  <c r="I5" i="4"/>
  <c r="H5" i="4"/>
  <c r="J4" i="4"/>
  <c r="I4" i="4"/>
  <c r="H4" i="4"/>
  <c r="J3" i="4"/>
  <c r="I3" i="4"/>
  <c r="H3" i="4"/>
  <c r="J2" i="4"/>
  <c r="J6" i="4" s="1"/>
  <c r="J7" i="4" s="1"/>
  <c r="I2" i="4"/>
  <c r="I6" i="4" s="1"/>
  <c r="I7" i="4" s="1"/>
  <c r="H2" i="4"/>
  <c r="H6" i="4" s="1"/>
  <c r="H7" i="4" s="1"/>
  <c r="J5" i="3"/>
  <c r="I5" i="3"/>
  <c r="H5" i="3"/>
  <c r="J4" i="3"/>
  <c r="I4" i="3"/>
  <c r="H4" i="3"/>
  <c r="J3" i="3"/>
  <c r="I3" i="3"/>
  <c r="H3" i="3"/>
  <c r="J2" i="3"/>
  <c r="I2" i="3"/>
  <c r="I6" i="3" s="1"/>
  <c r="I7" i="3" s="1"/>
  <c r="H2" i="3"/>
  <c r="H6" i="3" s="1"/>
  <c r="H7" i="3" s="1"/>
  <c r="J5" i="2"/>
  <c r="I5" i="2"/>
  <c r="H5" i="2"/>
  <c r="J4" i="2"/>
  <c r="I4" i="2"/>
  <c r="H4" i="2"/>
  <c r="J3" i="2"/>
  <c r="I3" i="2"/>
  <c r="H3" i="2"/>
  <c r="J2" i="2"/>
  <c r="J6" i="2" s="1"/>
  <c r="J7" i="2" s="1"/>
  <c r="I2" i="2"/>
  <c r="I6" i="2" s="1"/>
  <c r="I7" i="2" s="1"/>
  <c r="H2" i="2"/>
  <c r="H6" i="2" s="1"/>
  <c r="H7" i="2" s="1"/>
  <c r="Q2" i="6" l="1"/>
  <c r="N3" i="6" s="1"/>
  <c r="K5" i="5"/>
  <c r="K4" i="5"/>
  <c r="K3" i="5"/>
  <c r="K2" i="5"/>
  <c r="N2" i="5" s="1"/>
  <c r="O2" i="5" s="1"/>
  <c r="L2" i="5"/>
  <c r="L5" i="5"/>
  <c r="L4" i="5"/>
  <c r="L3" i="5"/>
  <c r="M5" i="5"/>
  <c r="M4" i="5"/>
  <c r="M3" i="5"/>
  <c r="M2" i="5"/>
  <c r="K4" i="4"/>
  <c r="N4" i="4" s="1"/>
  <c r="K5" i="4"/>
  <c r="K2" i="4"/>
  <c r="K3" i="4"/>
  <c r="M2" i="4"/>
  <c r="M3" i="4"/>
  <c r="M5" i="4"/>
  <c r="M4" i="4"/>
  <c r="L5" i="4"/>
  <c r="L2" i="4"/>
  <c r="L4" i="4"/>
  <c r="L3" i="4"/>
  <c r="K5" i="3"/>
  <c r="K4" i="3"/>
  <c r="K3" i="3"/>
  <c r="K2" i="3"/>
  <c r="L3" i="3"/>
  <c r="L2" i="3"/>
  <c r="L5" i="3"/>
  <c r="L4" i="3"/>
  <c r="M3" i="3"/>
  <c r="M5" i="3"/>
  <c r="J6" i="3"/>
  <c r="J7" i="3" s="1"/>
  <c r="M2" i="3" s="1"/>
  <c r="K4" i="2"/>
  <c r="K5" i="2"/>
  <c r="K2" i="2"/>
  <c r="N2" i="2" s="1"/>
  <c r="K3" i="2"/>
  <c r="N3" i="2" s="1"/>
  <c r="L5" i="2"/>
  <c r="L2" i="2"/>
  <c r="L3" i="2"/>
  <c r="L4" i="2"/>
  <c r="M2" i="2"/>
  <c r="M3" i="2"/>
  <c r="M4" i="2"/>
  <c r="M5" i="2"/>
  <c r="M3" i="6" l="1"/>
  <c r="O3" i="6"/>
  <c r="P3" i="6"/>
  <c r="N3" i="5"/>
  <c r="O3" i="5" s="1"/>
  <c r="N4" i="5"/>
  <c r="O4" i="5" s="1"/>
  <c r="N5" i="5"/>
  <c r="O5" i="5" s="1"/>
  <c r="N3" i="4"/>
  <c r="N2" i="4"/>
  <c r="N5" i="4"/>
  <c r="N3" i="3"/>
  <c r="O3" i="3" s="1"/>
  <c r="M4" i="3"/>
  <c r="N4" i="3"/>
  <c r="O4" i="3" s="1"/>
  <c r="N2" i="3"/>
  <c r="O2" i="3" s="1"/>
  <c r="N5" i="3"/>
  <c r="O5" i="3" s="1"/>
  <c r="N5" i="2"/>
  <c r="N4" i="2"/>
</calcChain>
</file>

<file path=xl/sharedStrings.xml><?xml version="1.0" encoding="utf-8"?>
<sst xmlns="http://schemas.openxmlformats.org/spreadsheetml/2006/main" count="1255" uniqueCount="115">
  <si>
    <t>Nome</t>
  </si>
  <si>
    <t>Classe</t>
  </si>
  <si>
    <t>Partic no
IBrX 100</t>
  </si>
  <si>
    <t>Setor</t>
  </si>
  <si>
    <t>Liquidez</t>
  </si>
  <si>
    <t>Endividamento</t>
  </si>
  <si>
    <t>Rentabilidade</t>
  </si>
  <si>
    <t>Atividade</t>
  </si>
  <si>
    <t>Correlações</t>
  </si>
  <si>
    <t>Critic 1</t>
  </si>
  <si>
    <t>Critic 2</t>
  </si>
  <si>
    <t>Critic 3</t>
  </si>
  <si>
    <t>Critic 4</t>
  </si>
  <si>
    <t>Soma</t>
  </si>
  <si>
    <t>Embraer</t>
  </si>
  <si>
    <t>ON</t>
  </si>
  <si>
    <t>Bens industriais</t>
  </si>
  <si>
    <t>Rumo S.A.</t>
  </si>
  <si>
    <t>R(1,2)=</t>
  </si>
  <si>
    <t>Pesos (w)</t>
  </si>
  <si>
    <t>Valid</t>
  </si>
  <si>
    <t>R(1,3)=</t>
  </si>
  <si>
    <t>Weg</t>
  </si>
  <si>
    <t>R(1,4)=</t>
  </si>
  <si>
    <t>Desvio-padrão</t>
  </si>
  <si>
    <t>R(2,3)=</t>
  </si>
  <si>
    <t>R(2,4)=</t>
  </si>
  <si>
    <t>R(3,4)=</t>
  </si>
  <si>
    <t>Liquidez Seca</t>
  </si>
  <si>
    <t>Liquidez Corrente</t>
  </si>
  <si>
    <t>Liquidez Geral</t>
  </si>
  <si>
    <t>LS^2</t>
  </si>
  <si>
    <t>LC^2</t>
  </si>
  <si>
    <t>LG^2</t>
  </si>
  <si>
    <t>N(LS)</t>
  </si>
  <si>
    <t>N(LC)</t>
  </si>
  <si>
    <t>N(LG)</t>
  </si>
  <si>
    <t>LIQUIDEZ</t>
  </si>
  <si>
    <t>Raiz</t>
  </si>
  <si>
    <t>Imobilização do PL</t>
  </si>
  <si>
    <t>Participação de Capital de Terceiros</t>
  </si>
  <si>
    <t>Composição do Endividamento</t>
  </si>
  <si>
    <t>IPL^2</t>
  </si>
  <si>
    <t>PCT^2</t>
  </si>
  <si>
    <t>CE^2</t>
  </si>
  <si>
    <t>N(IPL)</t>
  </si>
  <si>
    <t>N(PCT)</t>
  </si>
  <si>
    <t>N(CE)</t>
  </si>
  <si>
    <t>ENDIVIDAMENTO</t>
  </si>
  <si>
    <t>Margem Líquida</t>
  </si>
  <si>
    <t>ROA</t>
  </si>
  <si>
    <t>ROE</t>
  </si>
  <si>
    <t>(ML)^2</t>
  </si>
  <si>
    <t>(ROA)^2</t>
  </si>
  <si>
    <t>(ROE)^2</t>
  </si>
  <si>
    <t>N(ML)</t>
  </si>
  <si>
    <t>N(ROA)</t>
  </si>
  <si>
    <t>N(ROE)</t>
  </si>
  <si>
    <t>RENTABILIDADE</t>
  </si>
  <si>
    <t>Prazo Médio de Renovação do Estoque</t>
  </si>
  <si>
    <t>Prazo Médio de Pagamento de Compras</t>
  </si>
  <si>
    <t>Prazo Médio de Recebimento de vendas</t>
  </si>
  <si>
    <t>(PME)^2</t>
  </si>
  <si>
    <t>(PMF)^2</t>
  </si>
  <si>
    <t>(PMR)^2</t>
  </si>
  <si>
    <t>N(PME)</t>
  </si>
  <si>
    <t>N(PMF)</t>
  </si>
  <si>
    <t>N(PMR)</t>
  </si>
  <si>
    <t>ATIVIDADE</t>
  </si>
  <si>
    <t>Arezzo Co</t>
  </si>
  <si>
    <t>Consumo cíclico</t>
  </si>
  <si>
    <t>B2W Digital</t>
  </si>
  <si>
    <t>Cia Hering</t>
  </si>
  <si>
    <t>Cyrela Realt</t>
  </si>
  <si>
    <t>Gafisa</t>
  </si>
  <si>
    <t>Iochp-Maxion</t>
  </si>
  <si>
    <t>Kroton</t>
  </si>
  <si>
    <t>Lojas Americ</t>
  </si>
  <si>
    <t>Lojas Renner</t>
  </si>
  <si>
    <t>Magaz Luiza</t>
  </si>
  <si>
    <t>MRV</t>
  </si>
  <si>
    <t>Ambev S/A</t>
  </si>
  <si>
    <t>Consumo não cíclico</t>
  </si>
  <si>
    <t>BRF SA</t>
  </si>
  <si>
    <t>JBS</t>
  </si>
  <si>
    <t>M.Diasbranco</t>
  </si>
  <si>
    <t>Marfrig</t>
  </si>
  <si>
    <t>Natura</t>
  </si>
  <si>
    <t>Sao Martinho</t>
  </si>
  <si>
    <t>SLC Agricola</t>
  </si>
  <si>
    <t>Duratex</t>
  </si>
  <si>
    <t>Materiais básicos</t>
  </si>
  <si>
    <t>Fibria</t>
  </si>
  <si>
    <t>Sid Nacional</t>
  </si>
  <si>
    <t>Suzano Papel</t>
  </si>
  <si>
    <t>Vale</t>
  </si>
  <si>
    <t>DP</t>
  </si>
  <si>
    <t>Cosan</t>
  </si>
  <si>
    <t>Petróleo, gás e biocombustíveis</t>
  </si>
  <si>
    <t>Petrobras</t>
  </si>
  <si>
    <t>Qgep Part</t>
  </si>
  <si>
    <t>Ultrapar</t>
  </si>
  <si>
    <t>Fleury</t>
  </si>
  <si>
    <t>Saúde</t>
  </si>
  <si>
    <t>Hypera</t>
  </si>
  <si>
    <t>Odontoprev</t>
  </si>
  <si>
    <t>RaiaDrogasil</t>
  </si>
  <si>
    <t>Copasa</t>
  </si>
  <si>
    <t>Utilidade pública</t>
  </si>
  <si>
    <t>Eletrobras</t>
  </si>
  <si>
    <t>Energias BR</t>
  </si>
  <si>
    <t>Engie Brasil</t>
  </si>
  <si>
    <t>Equatorial</t>
  </si>
  <si>
    <t>Light S/A</t>
  </si>
  <si>
    <t>Sabesp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</si>
</sst>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"/>
  </numFmts>
  <fonts count="4" x14ac:knownFonts="1">
    <font>
      <sz val="11"/>
      <color theme="1"/>
      <name val="Calibri"/>
      <family val="2"/>
      <scheme val="minor"/>
    </font>
    <font>
      <sz val="12"/>
      <color rgb="FF33333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2" xfId="0" applyFont="1" applyBorder="1"/>
    <xf numFmtId="0" fontId="2" fillId="0" borderId="0" xfId="0" applyFont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right" vertical="center"/>
    </xf>
    <xf numFmtId="0" fontId="3" fillId="0" borderId="0" xfId="0" applyFont="1"/>
    <xf numFmtId="165" fontId="0" fillId="0" borderId="0" xfId="0" applyNumberFormat="1"/>
    <xf numFmtId="0" fontId="1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164" fontId="3" fillId="0" borderId="3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/>
    <xf numFmtId="4" fontId="3" fillId="0" borderId="3" xfId="0" applyNumberFormat="1" applyFont="1" applyBorder="1" applyAlignment="1">
      <alignment horizontal="right" vertical="center"/>
    </xf>
    <xf numFmtId="166" fontId="3" fillId="0" borderId="0" xfId="0" applyNumberFormat="1" applyFont="1"/>
    <xf numFmtId="4" fontId="0" fillId="0" borderId="0" xfId="0" applyNumberFormat="1"/>
    <xf numFmtId="166" fontId="2" fillId="0" borderId="0" xfId="0" applyNumberFormat="1" applyFont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66" fontId="1" fillId="0" borderId="3" xfId="0" applyNumberFormat="1" applyFont="1" applyBorder="1" applyAlignment="1">
      <alignment horizontal="right" vertical="center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workbookViewId="0">
      <selection activeCell="D10" sqref="D10"/>
    </sheetView>
  </sheetViews>
  <sheetFormatPr defaultRowHeight="15" x14ac:dyDescent="0.25"/>
  <cols>
    <col min="4" max="4" width="14.42578125" bestFit="1" customWidth="1"/>
    <col min="5" max="5" width="13.28515625" bestFit="1" customWidth="1"/>
    <col min="6" max="6" width="16.7109375" bestFit="1" customWidth="1"/>
    <col min="7" max="7" width="13.7109375" bestFit="1" customWidth="1"/>
    <col min="14" max="14" width="12" bestFit="1" customWidth="1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28</v>
      </c>
      <c r="F1" s="7" t="s">
        <v>29</v>
      </c>
      <c r="G1" s="7" t="s">
        <v>30</v>
      </c>
      <c r="H1" s="7" t="s">
        <v>31</v>
      </c>
      <c r="I1" s="7" t="s">
        <v>32</v>
      </c>
      <c r="J1" s="7" t="s">
        <v>33</v>
      </c>
      <c r="K1" s="7" t="s">
        <v>34</v>
      </c>
      <c r="L1" s="7" t="s">
        <v>35</v>
      </c>
      <c r="M1" s="7" t="s">
        <v>36</v>
      </c>
      <c r="N1" s="7" t="s">
        <v>37</v>
      </c>
    </row>
    <row r="2" spans="1:14" ht="15.75" x14ac:dyDescent="0.25">
      <c r="A2" s="12" t="s">
        <v>14</v>
      </c>
      <c r="B2" s="13" t="s">
        <v>15</v>
      </c>
      <c r="C2" s="14">
        <v>0.94399999999999995</v>
      </c>
      <c r="D2" s="12" t="s">
        <v>16</v>
      </c>
      <c r="E2" s="15">
        <v>1.7620017765</v>
      </c>
      <c r="F2" s="15">
        <v>2.5342084416000001</v>
      </c>
      <c r="G2" s="15">
        <v>1.024409618</v>
      </c>
      <c r="H2" s="16">
        <f>E2^2</f>
        <v>3.1046502603891559</v>
      </c>
      <c r="I2" s="16">
        <f t="shared" ref="I2:J5" si="0">F2^2</f>
        <v>6.422212425476701</v>
      </c>
      <c r="J2" s="16">
        <f t="shared" si="0"/>
        <v>1.0494150654509058</v>
      </c>
      <c r="K2">
        <f>E2/$H$7</f>
        <v>0.54966978779038156</v>
      </c>
      <c r="L2">
        <f>F2/$I$7</f>
        <v>0.6255665046400708</v>
      </c>
      <c r="M2">
        <f>G2/$J$7</f>
        <v>0.50842311743094537</v>
      </c>
      <c r="N2">
        <f>K2+L2+M2</f>
        <v>1.6836594098613977</v>
      </c>
    </row>
    <row r="3" spans="1:14" ht="15.75" x14ac:dyDescent="0.25">
      <c r="A3" s="12" t="s">
        <v>17</v>
      </c>
      <c r="B3" s="13" t="s">
        <v>15</v>
      </c>
      <c r="C3" s="14">
        <v>1.1359999999999999</v>
      </c>
      <c r="D3" s="12" t="s">
        <v>16</v>
      </c>
      <c r="E3" s="15">
        <v>1.1743599979999999</v>
      </c>
      <c r="F3" s="15">
        <v>1.2547394191000001</v>
      </c>
      <c r="G3" s="15">
        <v>0.40078445327000001</v>
      </c>
      <c r="H3" s="16">
        <f t="shared" ref="H3:H5" si="1">E3^2</f>
        <v>1.3791214049025597</v>
      </c>
      <c r="I3" s="16">
        <f t="shared" si="0"/>
        <v>1.5743710098434056</v>
      </c>
      <c r="J3" s="16">
        <f t="shared" si="0"/>
        <v>0.16062817798293283</v>
      </c>
      <c r="K3">
        <f t="shared" ref="K3:K5" si="2">E3/$H$7</f>
        <v>0.36635048812061904</v>
      </c>
      <c r="L3">
        <f t="shared" ref="L3:L5" si="3">F3/$I$7</f>
        <v>0.30973101492193367</v>
      </c>
      <c r="M3">
        <f t="shared" ref="M3:M5" si="4">G3/$J$7</f>
        <v>0.19891269817167065</v>
      </c>
      <c r="N3">
        <f t="shared" ref="N3:N5" si="5">K3+L3+M3</f>
        <v>0.87499420121422333</v>
      </c>
    </row>
    <row r="4" spans="1:14" ht="15.75" x14ac:dyDescent="0.25">
      <c r="A4" s="12" t="s">
        <v>20</v>
      </c>
      <c r="B4" s="13" t="s">
        <v>15</v>
      </c>
      <c r="C4" s="14">
        <v>7.9000000000000001E-2</v>
      </c>
      <c r="D4" s="12" t="s">
        <v>16</v>
      </c>
      <c r="E4" s="15">
        <v>1.6541535935</v>
      </c>
      <c r="F4" s="15">
        <v>1.9180617605000001</v>
      </c>
      <c r="G4" s="15">
        <v>0.97173711731000001</v>
      </c>
      <c r="H4" s="16">
        <f t="shared" si="1"/>
        <v>2.7362241108889633</v>
      </c>
      <c r="I4" s="16">
        <f t="shared" si="0"/>
        <v>3.6789609170923598</v>
      </c>
      <c r="J4" s="16">
        <f t="shared" si="0"/>
        <v>0.94427302515794875</v>
      </c>
      <c r="K4">
        <f t="shared" si="2"/>
        <v>0.51602573098304827</v>
      </c>
      <c r="L4">
        <f t="shared" si="3"/>
        <v>0.47347138913412007</v>
      </c>
      <c r="M4">
        <f t="shared" si="4"/>
        <v>0.48228131191375678</v>
      </c>
      <c r="N4">
        <f t="shared" si="5"/>
        <v>1.4717784320309251</v>
      </c>
    </row>
    <row r="5" spans="1:14" ht="15.75" x14ac:dyDescent="0.25">
      <c r="A5" s="12" t="s">
        <v>22</v>
      </c>
      <c r="B5" s="13" t="s">
        <v>15</v>
      </c>
      <c r="C5" s="14">
        <v>0.82299999999999995</v>
      </c>
      <c r="D5" s="12" t="s">
        <v>16</v>
      </c>
      <c r="E5" s="15">
        <v>1.7480405788</v>
      </c>
      <c r="F5" s="15">
        <v>2.1761331962999999</v>
      </c>
      <c r="G5" s="15">
        <v>1.3803657731000001</v>
      </c>
      <c r="H5" s="16">
        <f t="shared" si="1"/>
        <v>3.0556458651314391</v>
      </c>
      <c r="I5" s="16">
        <f t="shared" si="0"/>
        <v>4.7355556880388541</v>
      </c>
      <c r="J5" s="16">
        <f t="shared" si="0"/>
        <v>1.9054096675459609</v>
      </c>
      <c r="K5">
        <f t="shared" si="2"/>
        <v>0.54531448651917513</v>
      </c>
      <c r="L5">
        <f t="shared" si="3"/>
        <v>0.53717603291587734</v>
      </c>
      <c r="M5">
        <f t="shared" si="4"/>
        <v>0.68508715383271523</v>
      </c>
      <c r="N5">
        <f t="shared" si="5"/>
        <v>1.7675776732677677</v>
      </c>
    </row>
    <row r="6" spans="1:14" ht="15.75" x14ac:dyDescent="0.25">
      <c r="E6" s="16"/>
      <c r="G6" s="17" t="s">
        <v>13</v>
      </c>
      <c r="H6" s="16">
        <f>SUM(H2:H5)</f>
        <v>10.275641641312118</v>
      </c>
      <c r="I6" s="16">
        <f t="shared" ref="I6:J6" si="6">SUM(I2:I5)</f>
        <v>16.41110004045132</v>
      </c>
      <c r="J6" s="16">
        <f t="shared" si="6"/>
        <v>4.0597259361377489</v>
      </c>
    </row>
    <row r="7" spans="1:14" ht="15.75" x14ac:dyDescent="0.25">
      <c r="G7" s="17" t="s">
        <v>38</v>
      </c>
      <c r="H7" s="16">
        <f>SQRT(H6)</f>
        <v>3.2055641689587371</v>
      </c>
      <c r="I7" s="16">
        <f t="shared" ref="I7:J7" si="7">SQRT(I6)</f>
        <v>4.0510615942554269</v>
      </c>
      <c r="J7" s="16">
        <f t="shared" si="7"/>
        <v>2.0148761590077315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3"/>
  <sheetViews>
    <sheetView workbookViewId="0">
      <selection activeCell="J12" sqref="J12"/>
    </sheetView>
  </sheetViews>
  <sheetFormatPr defaultRowHeight="15" x14ac:dyDescent="0.25"/>
  <cols>
    <col min="4" max="4" width="15.42578125" bestFit="1" customWidth="1"/>
    <col min="5" max="5" width="10.42578125" bestFit="1" customWidth="1"/>
    <col min="6" max="6" width="13.85546875" bestFit="1" customWidth="1"/>
    <col min="7" max="7" width="12.7109375" bestFit="1" customWidth="1"/>
    <col min="10" max="10" width="11" customWidth="1"/>
    <col min="12" max="16" width="9.5703125" bestFit="1" customWidth="1"/>
  </cols>
  <sheetData>
    <row r="1" spans="1:17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J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ht="15.75" x14ac:dyDescent="0.25">
      <c r="A2" s="4" t="s">
        <v>69</v>
      </c>
      <c r="B2" s="5" t="s">
        <v>15</v>
      </c>
      <c r="C2" s="6">
        <v>0.13800000000000001</v>
      </c>
      <c r="D2" s="4" t="s">
        <v>70</v>
      </c>
      <c r="E2" s="7">
        <v>1.1007011058486049</v>
      </c>
      <c r="F2">
        <v>-0.60101609146348434</v>
      </c>
      <c r="G2" s="7">
        <v>0.63156857624438023</v>
      </c>
      <c r="H2">
        <v>-0.44077878614180643</v>
      </c>
      <c r="J2" s="3"/>
      <c r="M2">
        <f>E13*((1-K3)+(1-K4)+(1-K5))</f>
        <v>0.62055148735171184</v>
      </c>
      <c r="N2">
        <f>F13*((1-K3)+(1-K7)+(1-K8))</f>
        <v>0.83570341415729776</v>
      </c>
      <c r="O2">
        <f>G13*((1-K4)+(1-K7)+(1-K10))</f>
        <v>1.72514987512622</v>
      </c>
      <c r="P2">
        <f>H13*((1-K5)+(1-K8)+(1-K10))</f>
        <v>0.83809235462677778</v>
      </c>
      <c r="Q2">
        <f>SUM(M2:P2)</f>
        <v>4.0194971312620069</v>
      </c>
    </row>
    <row r="3" spans="1:17" ht="15.75" x14ac:dyDescent="0.25">
      <c r="A3" s="4" t="s">
        <v>71</v>
      </c>
      <c r="B3" s="5" t="s">
        <v>15</v>
      </c>
      <c r="C3" s="6">
        <v>0.39700000000000002</v>
      </c>
      <c r="D3" s="4" t="s">
        <v>70</v>
      </c>
      <c r="E3" s="7">
        <v>0.71804055324179805</v>
      </c>
      <c r="F3">
        <v>-0.63408850011222062</v>
      </c>
      <c r="G3" s="7">
        <v>-0.20662464879532166</v>
      </c>
      <c r="H3">
        <v>-0.55688507467303705</v>
      </c>
      <c r="J3" s="3" t="s">
        <v>18</v>
      </c>
      <c r="K3">
        <f>CORREL(E2:E12,F2:F12)</f>
        <v>0.67270407406547739</v>
      </c>
      <c r="L3" t="s">
        <v>19</v>
      </c>
      <c r="M3" s="8">
        <f>M2/$Q$2</f>
        <v>0.15438535396015482</v>
      </c>
      <c r="N3" s="8">
        <f t="shared" ref="N3:P3" si="0">N2/$Q$2</f>
        <v>0.20791242955680647</v>
      </c>
      <c r="O3" s="8">
        <f t="shared" si="0"/>
        <v>0.42919544878106985</v>
      </c>
      <c r="P3" s="8">
        <f t="shared" si="0"/>
        <v>0.20850676770196894</v>
      </c>
    </row>
    <row r="4" spans="1:17" ht="15.75" x14ac:dyDescent="0.25">
      <c r="A4" s="4" t="s">
        <v>72</v>
      </c>
      <c r="B4" s="5" t="s">
        <v>15</v>
      </c>
      <c r="C4" s="6">
        <v>0.20899999999999999</v>
      </c>
      <c r="D4" s="4" t="s">
        <v>70</v>
      </c>
      <c r="E4" s="7">
        <v>1.5229361916317801</v>
      </c>
      <c r="F4">
        <v>-0.66048276785299698</v>
      </c>
      <c r="G4" s="7">
        <v>0.7144153289348677</v>
      </c>
      <c r="H4">
        <v>-0.58373004695411135</v>
      </c>
      <c r="J4" s="3" t="s">
        <v>21</v>
      </c>
      <c r="K4">
        <f>CORREL(E2:E12,G2:G12)</f>
        <v>0.46948893466204922</v>
      </c>
    </row>
    <row r="5" spans="1:17" ht="15.75" x14ac:dyDescent="0.25">
      <c r="A5" s="4" t="s">
        <v>73</v>
      </c>
      <c r="B5" s="5" t="s">
        <v>15</v>
      </c>
      <c r="C5" s="6">
        <v>0.23699999999999999</v>
      </c>
      <c r="D5" s="4" t="s">
        <v>70</v>
      </c>
      <c r="E5" s="7">
        <v>1.0876779551892346</v>
      </c>
      <c r="F5">
        <v>-0.36524886193926998</v>
      </c>
      <c r="G5" s="7">
        <v>-6.5543008502669375E-3</v>
      </c>
      <c r="H5">
        <v>-1.3684494443900923</v>
      </c>
      <c r="J5" s="3" t="s">
        <v>23</v>
      </c>
      <c r="K5">
        <f>CORREL(E2:E12,H2:H12)</f>
        <v>5.797609393668797E-2</v>
      </c>
    </row>
    <row r="6" spans="1:17" ht="15.75" x14ac:dyDescent="0.25">
      <c r="A6" s="4" t="s">
        <v>74</v>
      </c>
      <c r="B6" s="5" t="s">
        <v>15</v>
      </c>
      <c r="C6" s="6">
        <v>4.4999999999999998E-2</v>
      </c>
      <c r="D6" s="4" t="s">
        <v>70</v>
      </c>
      <c r="E6" s="7">
        <v>0.50916402541671613</v>
      </c>
      <c r="F6">
        <v>-0.72961319907483912</v>
      </c>
      <c r="G6" s="7">
        <v>-2.6028252688536679</v>
      </c>
      <c r="H6">
        <v>-1.219940054233021</v>
      </c>
      <c r="J6" s="3"/>
    </row>
    <row r="7" spans="1:17" ht="15.75" x14ac:dyDescent="0.25">
      <c r="A7" s="4" t="s">
        <v>75</v>
      </c>
      <c r="B7" s="5" t="s">
        <v>15</v>
      </c>
      <c r="C7" s="6">
        <v>0.20599999999999999</v>
      </c>
      <c r="D7" s="4" t="s">
        <v>70</v>
      </c>
      <c r="E7" s="7">
        <v>0.35542325744274894</v>
      </c>
      <c r="F7">
        <v>-1.3811892816726616</v>
      </c>
      <c r="G7" s="7">
        <v>5.7357752198264417E-2</v>
      </c>
      <c r="H7">
        <v>-0.40824865806328076</v>
      </c>
      <c r="J7" s="3" t="s">
        <v>25</v>
      </c>
      <c r="K7">
        <f>CORREL(F2:F12,G2:G12)</f>
        <v>7.8265576698071881E-2</v>
      </c>
    </row>
    <row r="8" spans="1:17" ht="15.75" x14ac:dyDescent="0.25">
      <c r="A8" s="4" t="s">
        <v>76</v>
      </c>
      <c r="B8" s="5" t="s">
        <v>15</v>
      </c>
      <c r="C8" s="6">
        <v>0.93799999999999994</v>
      </c>
      <c r="D8" s="4" t="s">
        <v>70</v>
      </c>
      <c r="E8" s="7">
        <v>1.1027036447708727</v>
      </c>
      <c r="F8">
        <v>-0.30779103279063635</v>
      </c>
      <c r="G8" s="7">
        <v>0.58198461975026905</v>
      </c>
      <c r="H8">
        <v>-0.3977287809272374</v>
      </c>
      <c r="J8" t="s">
        <v>26</v>
      </c>
      <c r="K8">
        <f>CORREL(F2:F12,H2:H12)</f>
        <v>-0.26491461480560019</v>
      </c>
    </row>
    <row r="9" spans="1:17" ht="15.75" x14ac:dyDescent="0.25">
      <c r="A9" s="4" t="s">
        <v>77</v>
      </c>
      <c r="B9" s="5" t="s">
        <v>15</v>
      </c>
      <c r="C9" s="6">
        <v>0.17499999999999999</v>
      </c>
      <c r="D9" s="4" t="s">
        <v>70</v>
      </c>
      <c r="E9" s="7">
        <v>0.67454464099959566</v>
      </c>
      <c r="F9">
        <v>-1.1341843558482543</v>
      </c>
      <c r="G9" s="7">
        <v>2.1466440927905641E-2</v>
      </c>
      <c r="H9">
        <v>-0.72889367279493755</v>
      </c>
    </row>
    <row r="10" spans="1:17" ht="15.75" x14ac:dyDescent="0.25">
      <c r="A10" s="4" t="s">
        <v>78</v>
      </c>
      <c r="B10" s="5" t="s">
        <v>15</v>
      </c>
      <c r="C10" s="6">
        <v>1.74</v>
      </c>
      <c r="D10" s="4" t="s">
        <v>70</v>
      </c>
      <c r="E10" s="7">
        <v>0.67779558220284997</v>
      </c>
      <c r="F10">
        <v>-0.92069306998197731</v>
      </c>
      <c r="G10" s="7">
        <v>0.49357573270254529</v>
      </c>
      <c r="H10">
        <v>-0.78074412513924596</v>
      </c>
      <c r="J10" t="s">
        <v>27</v>
      </c>
      <c r="K10">
        <f>CORREL(G2:G12,H2:H12)</f>
        <v>0.58094030087282034</v>
      </c>
    </row>
    <row r="11" spans="1:17" ht="15.75" x14ac:dyDescent="0.25">
      <c r="A11" s="4" t="s">
        <v>79</v>
      </c>
      <c r="B11" s="5" t="s">
        <v>15</v>
      </c>
      <c r="C11" s="6">
        <v>0.69799999999999995</v>
      </c>
      <c r="D11" s="4" t="s">
        <v>70</v>
      </c>
      <c r="E11" s="7">
        <v>0.50727836617378841</v>
      </c>
      <c r="F11">
        <v>-0.96034028944006611</v>
      </c>
      <c r="G11" s="7">
        <v>0.30568386318027263</v>
      </c>
      <c r="H11">
        <v>-0.63907957028692708</v>
      </c>
    </row>
    <row r="12" spans="1:17" ht="15.75" x14ac:dyDescent="0.25">
      <c r="A12" s="4" t="s">
        <v>80</v>
      </c>
      <c r="B12" s="5" t="s">
        <v>15</v>
      </c>
      <c r="C12" s="6">
        <v>0.22</v>
      </c>
      <c r="D12" s="4" t="s">
        <v>70</v>
      </c>
      <c r="E12" s="7">
        <v>0.8787500133294659</v>
      </c>
      <c r="F12">
        <v>-0.43475347137345799</v>
      </c>
      <c r="G12" s="7">
        <v>0.3183709924081411</v>
      </c>
      <c r="H12">
        <v>-0.83750649196213245</v>
      </c>
    </row>
    <row r="13" spans="1:17" ht="15.75" x14ac:dyDescent="0.25">
      <c r="D13" s="9" t="s">
        <v>24</v>
      </c>
      <c r="E13">
        <f>_xlfn.STDEV.S(E2:E12)</f>
        <v>0.34478321728462846</v>
      </c>
      <c r="F13">
        <f t="shared" ref="F13:H13" si="1">_xlfn.STDEV.S(F2:F12)</f>
        <v>0.33242709212440774</v>
      </c>
      <c r="G13">
        <f t="shared" si="1"/>
        <v>0.92189659196358098</v>
      </c>
      <c r="H13">
        <f t="shared" si="1"/>
        <v>0.31915191268790161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1"/>
  <sheetViews>
    <sheetView workbookViewId="0">
      <selection activeCell="E12" sqref="E12"/>
    </sheetView>
  </sheetViews>
  <sheetFormatPr defaultRowHeight="15" x14ac:dyDescent="0.25"/>
  <cols>
    <col min="4" max="4" width="19.28515625" bestFit="1" customWidth="1"/>
    <col min="5" max="5" width="13.28515625" bestFit="1" customWidth="1"/>
    <col min="6" max="6" width="16.7109375" bestFit="1" customWidth="1"/>
    <col min="7" max="7" width="13.7109375" bestFit="1" customWidth="1"/>
    <col min="14" max="14" width="12" bestFit="1" customWidth="1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28</v>
      </c>
      <c r="F1" s="7" t="s">
        <v>29</v>
      </c>
      <c r="G1" s="7" t="s">
        <v>30</v>
      </c>
      <c r="H1" s="7" t="s">
        <v>31</v>
      </c>
      <c r="I1" s="7" t="s">
        <v>32</v>
      </c>
      <c r="J1" s="7" t="s">
        <v>33</v>
      </c>
      <c r="K1" s="7" t="s">
        <v>34</v>
      </c>
      <c r="L1" s="7" t="s">
        <v>35</v>
      </c>
      <c r="M1" s="7" t="s">
        <v>36</v>
      </c>
      <c r="N1" s="7" t="s">
        <v>37</v>
      </c>
    </row>
    <row r="2" spans="1:14" ht="15.75" x14ac:dyDescent="0.25">
      <c r="A2" s="12" t="s">
        <v>81</v>
      </c>
      <c r="B2" s="13" t="s">
        <v>15</v>
      </c>
      <c r="C2" s="14">
        <v>4.4009999999999998</v>
      </c>
      <c r="D2" s="12" t="s">
        <v>82</v>
      </c>
      <c r="E2" s="15">
        <v>0.71105554717999997</v>
      </c>
      <c r="F2" s="15">
        <v>0.86160286102000005</v>
      </c>
      <c r="G2" s="15">
        <v>0.81594622098000003</v>
      </c>
      <c r="H2" s="16">
        <f>E2^2</f>
        <v>0.50559999117544918</v>
      </c>
      <c r="I2" s="16">
        <f t="shared" ref="I2:J9" si="0">F2^2</f>
        <v>0.74235949011784952</v>
      </c>
      <c r="J2" s="16">
        <f t="shared" si="0"/>
        <v>0.66576823553154307</v>
      </c>
      <c r="K2">
        <f t="shared" ref="K2:K9" si="1">E2/$H$11</f>
        <v>0.16833014300568599</v>
      </c>
      <c r="L2">
        <f t="shared" ref="L2:L9" si="2">F2/$I$11</f>
        <v>0.15336350676519792</v>
      </c>
      <c r="M2">
        <f>G2/$J$11</f>
        <v>0.25814890102532084</v>
      </c>
      <c r="N2">
        <f>K2+L2+M2</f>
        <v>0.57984255079620473</v>
      </c>
    </row>
    <row r="3" spans="1:14" ht="15.75" x14ac:dyDescent="0.25">
      <c r="A3" s="12" t="s">
        <v>83</v>
      </c>
      <c r="B3" s="13" t="s">
        <v>15</v>
      </c>
      <c r="C3" s="14">
        <v>1.163</v>
      </c>
      <c r="D3" s="12" t="s">
        <v>82</v>
      </c>
      <c r="E3" s="15">
        <v>0.95502249348000001</v>
      </c>
      <c r="F3" s="15">
        <v>1.2869389022</v>
      </c>
      <c r="G3" s="15">
        <v>0.76895507983</v>
      </c>
      <c r="H3" s="16">
        <f t="shared" ref="H3:H9" si="3">E3^2</f>
        <v>0.91206796305275661</v>
      </c>
      <c r="I3" s="16">
        <f t="shared" si="0"/>
        <v>1.6562117379957411</v>
      </c>
      <c r="J3" s="16">
        <f t="shared" si="0"/>
        <v>0.59129191479636167</v>
      </c>
      <c r="K3">
        <f t="shared" si="1"/>
        <v>0.2260851118294418</v>
      </c>
      <c r="L3">
        <f t="shared" si="2"/>
        <v>0.22907243228079832</v>
      </c>
      <c r="M3">
        <f t="shared" ref="M3:M9" si="4">G3/$J$11</f>
        <v>0.24328185325441687</v>
      </c>
      <c r="N3">
        <f t="shared" ref="N3:N9" si="5">K3+L3+M3</f>
        <v>0.69843939736465699</v>
      </c>
    </row>
    <row r="4" spans="1:14" ht="15.75" x14ac:dyDescent="0.25">
      <c r="A4" s="12" t="s">
        <v>84</v>
      </c>
      <c r="B4" s="13" t="s">
        <v>15</v>
      </c>
      <c r="C4" s="14">
        <v>1.214</v>
      </c>
      <c r="D4" s="12" t="s">
        <v>82</v>
      </c>
      <c r="E4" s="15">
        <v>0.90545794026000004</v>
      </c>
      <c r="F4" s="15">
        <v>1.2373666698000001</v>
      </c>
      <c r="G4" s="15">
        <v>0.57014551085999998</v>
      </c>
      <c r="H4" s="16">
        <f t="shared" si="3"/>
        <v>0.81985408157988182</v>
      </c>
      <c r="I4" s="16">
        <f t="shared" si="0"/>
        <v>1.5310762755319425</v>
      </c>
      <c r="J4" s="16">
        <f t="shared" si="0"/>
        <v>0.32506590355381038</v>
      </c>
      <c r="K4">
        <f t="shared" si="1"/>
        <v>0.21435155829115052</v>
      </c>
      <c r="L4">
        <f t="shared" si="2"/>
        <v>0.22024867862004202</v>
      </c>
      <c r="M4">
        <f t="shared" si="4"/>
        <v>0.18038252187289286</v>
      </c>
      <c r="N4">
        <f t="shared" si="5"/>
        <v>0.61498275878408537</v>
      </c>
    </row>
    <row r="5" spans="1:14" ht="15.75" x14ac:dyDescent="0.25">
      <c r="A5" s="12" t="s">
        <v>85</v>
      </c>
      <c r="B5" s="13" t="s">
        <v>15</v>
      </c>
      <c r="C5" s="14">
        <v>0.22800000000000001</v>
      </c>
      <c r="D5" s="12" t="s">
        <v>82</v>
      </c>
      <c r="E5" s="15">
        <v>3.2439240884</v>
      </c>
      <c r="F5" s="15">
        <v>4.3306382082999999</v>
      </c>
      <c r="G5" s="15">
        <v>2.4898829898999999</v>
      </c>
      <c r="H5" s="16">
        <f t="shared" si="3"/>
        <v>10.52304349130177</v>
      </c>
      <c r="I5" s="16">
        <f t="shared" si="0"/>
        <v>18.754427291187834</v>
      </c>
      <c r="J5" s="16">
        <f t="shared" si="0"/>
        <v>6.199517303393363</v>
      </c>
      <c r="K5">
        <f t="shared" si="1"/>
        <v>0.76794310636568575</v>
      </c>
      <c r="L5">
        <f t="shared" si="2"/>
        <v>0.7708445412657754</v>
      </c>
      <c r="M5">
        <f t="shared" si="4"/>
        <v>0.78774867876994548</v>
      </c>
      <c r="N5">
        <f t="shared" si="5"/>
        <v>2.3265363264014063</v>
      </c>
    </row>
    <row r="6" spans="1:14" ht="15.75" x14ac:dyDescent="0.25">
      <c r="A6" s="12" t="s">
        <v>86</v>
      </c>
      <c r="B6" s="13" t="s">
        <v>15</v>
      </c>
      <c r="C6" s="14">
        <v>0.158</v>
      </c>
      <c r="D6" s="12" t="s">
        <v>82</v>
      </c>
      <c r="E6" s="15">
        <v>1.3251209192</v>
      </c>
      <c r="F6" s="15">
        <v>1.6174015378</v>
      </c>
      <c r="G6" s="15">
        <v>0.74716491681999997</v>
      </c>
      <c r="H6" s="16">
        <f t="shared" si="3"/>
        <v>1.7559454505014529</v>
      </c>
      <c r="I6" s="16">
        <f t="shared" si="0"/>
        <v>2.6159877344778049</v>
      </c>
      <c r="J6" s="16">
        <f t="shared" si="0"/>
        <v>0.5582554129266375</v>
      </c>
      <c r="K6">
        <f t="shared" si="1"/>
        <v>0.3136995340425861</v>
      </c>
      <c r="L6">
        <f t="shared" si="2"/>
        <v>0.2878940900808753</v>
      </c>
      <c r="M6">
        <f t="shared" si="4"/>
        <v>0.23638788587083365</v>
      </c>
      <c r="N6">
        <f t="shared" si="5"/>
        <v>0.8379815099942951</v>
      </c>
    </row>
    <row r="7" spans="1:14" ht="15.75" x14ac:dyDescent="0.25">
      <c r="A7" s="12" t="s">
        <v>87</v>
      </c>
      <c r="B7" s="13" t="s">
        <v>15</v>
      </c>
      <c r="C7" s="14">
        <v>0.46200000000000002</v>
      </c>
      <c r="D7" s="12" t="s">
        <v>82</v>
      </c>
      <c r="E7" s="15">
        <v>0.84091142874000002</v>
      </c>
      <c r="F7" s="15">
        <v>1.0208772997</v>
      </c>
      <c r="G7" s="15">
        <v>0.61587884933000003</v>
      </c>
      <c r="H7" s="16">
        <f t="shared" si="3"/>
        <v>0.70713203098554811</v>
      </c>
      <c r="I7" s="16">
        <f t="shared" si="0"/>
        <v>1.0421904610427635</v>
      </c>
      <c r="J7" s="16">
        <f t="shared" si="0"/>
        <v>0.37930675705204486</v>
      </c>
      <c r="K7">
        <f t="shared" si="1"/>
        <v>0.19907128439726116</v>
      </c>
      <c r="L7">
        <f t="shared" si="2"/>
        <v>0.18171402364382774</v>
      </c>
      <c r="M7">
        <f t="shared" si="4"/>
        <v>0.19485162628527658</v>
      </c>
      <c r="N7">
        <f t="shared" si="5"/>
        <v>0.57563693432636542</v>
      </c>
    </row>
    <row r="8" spans="1:14" ht="15.75" x14ac:dyDescent="0.25">
      <c r="A8" s="12" t="s">
        <v>88</v>
      </c>
      <c r="B8" s="13" t="s">
        <v>15</v>
      </c>
      <c r="C8" s="14">
        <v>0.17199999999999999</v>
      </c>
      <c r="D8" s="12" t="s">
        <v>82</v>
      </c>
      <c r="E8" s="15">
        <v>1.2639246544</v>
      </c>
      <c r="F8" s="15">
        <v>1.8404811317000001</v>
      </c>
      <c r="G8" s="15">
        <v>0.62447150673999996</v>
      </c>
      <c r="H8" s="16">
        <f t="shared" si="3"/>
        <v>1.5975055320001594</v>
      </c>
      <c r="I8" s="16">
        <f t="shared" si="0"/>
        <v>3.3873707961437129</v>
      </c>
      <c r="J8" s="16">
        <f t="shared" si="0"/>
        <v>0.38996466273012581</v>
      </c>
      <c r="K8">
        <f t="shared" si="1"/>
        <v>0.29921237330521244</v>
      </c>
      <c r="L8">
        <f t="shared" si="2"/>
        <v>0.32760179110656412</v>
      </c>
      <c r="M8">
        <f t="shared" si="4"/>
        <v>0.19757016950570402</v>
      </c>
      <c r="N8">
        <f t="shared" si="5"/>
        <v>0.82438433391748067</v>
      </c>
    </row>
    <row r="9" spans="1:14" ht="15.75" x14ac:dyDescent="0.25">
      <c r="A9" s="12" t="s">
        <v>89</v>
      </c>
      <c r="B9" s="13" t="s">
        <v>15</v>
      </c>
      <c r="C9" s="14">
        <v>0.13500000000000001</v>
      </c>
      <c r="D9" s="12" t="s">
        <v>82</v>
      </c>
      <c r="E9" s="15">
        <v>1.0111795465</v>
      </c>
      <c r="F9" s="15">
        <v>1.3538056060000001</v>
      </c>
      <c r="G9" s="15">
        <v>0.93873391212000001</v>
      </c>
      <c r="H9" s="16">
        <f t="shared" si="3"/>
        <v>1.0224840752599456</v>
      </c>
      <c r="I9" s="16">
        <f t="shared" si="0"/>
        <v>1.8327896188370276</v>
      </c>
      <c r="J9" s="16">
        <f t="shared" si="0"/>
        <v>0.88122135776411992</v>
      </c>
      <c r="K9">
        <f t="shared" si="1"/>
        <v>0.23937932604818205</v>
      </c>
      <c r="L9">
        <f t="shared" si="2"/>
        <v>0.2409745656702553</v>
      </c>
      <c r="M9">
        <f t="shared" si="4"/>
        <v>0.29699644601322084</v>
      </c>
      <c r="N9">
        <f t="shared" si="5"/>
        <v>0.77735033773165818</v>
      </c>
    </row>
    <row r="10" spans="1:14" x14ac:dyDescent="0.25">
      <c r="G10" t="s">
        <v>13</v>
      </c>
      <c r="H10" s="16">
        <f>SUM(H2:H9)</f>
        <v>17.843632615856965</v>
      </c>
      <c r="I10" s="16">
        <f>SUM(I2:I9)</f>
        <v>31.562413405334677</v>
      </c>
      <c r="J10" s="16">
        <f>SUM(J2:J9)</f>
        <v>9.9903915477480076</v>
      </c>
    </row>
    <row r="11" spans="1:14" x14ac:dyDescent="0.25">
      <c r="G11" t="s">
        <v>38</v>
      </c>
      <c r="H11" s="16">
        <f>SQRT(H10)</f>
        <v>4.2241724178656543</v>
      </c>
      <c r="I11" s="16">
        <f t="shared" ref="I11:J11" si="6">SQRT(I10)</f>
        <v>5.6180435567317097</v>
      </c>
      <c r="J11" s="16">
        <f t="shared" si="6"/>
        <v>3.160758065361537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1"/>
  <sheetViews>
    <sheetView workbookViewId="0">
      <selection activeCell="D10" sqref="D10"/>
    </sheetView>
  </sheetViews>
  <sheetFormatPr defaultRowHeight="15" x14ac:dyDescent="0.25"/>
  <cols>
    <col min="3" max="3" width="20.140625" customWidth="1"/>
    <col min="4" max="4" width="14.42578125" bestFit="1" customWidth="1"/>
    <col min="5" max="5" width="18.140625" bestFit="1" customWidth="1"/>
    <col min="6" max="6" width="30.140625" customWidth="1"/>
    <col min="7" max="7" width="19.140625" customWidth="1"/>
    <col min="8" max="8" width="11.7109375" bestFit="1" customWidth="1"/>
    <col min="9" max="9" width="12.7109375" bestFit="1" customWidth="1"/>
    <col min="14" max="15" width="20" bestFit="1" customWidth="1"/>
  </cols>
  <sheetData>
    <row r="1" spans="1:15" ht="31.5" x14ac:dyDescent="0.25">
      <c r="A1" s="10" t="s">
        <v>0</v>
      </c>
      <c r="B1" s="10" t="s">
        <v>1</v>
      </c>
      <c r="C1" s="18" t="s">
        <v>2</v>
      </c>
      <c r="D1" s="10" t="s">
        <v>3</v>
      </c>
      <c r="E1" s="19" t="s">
        <v>39</v>
      </c>
      <c r="F1" s="20" t="s">
        <v>40</v>
      </c>
      <c r="G1" s="20" t="s">
        <v>41</v>
      </c>
      <c r="H1" s="7" t="s">
        <v>42</v>
      </c>
      <c r="I1" s="7" t="s">
        <v>43</v>
      </c>
      <c r="J1" s="21" t="s">
        <v>44</v>
      </c>
      <c r="K1" s="7" t="s">
        <v>45</v>
      </c>
      <c r="L1" s="7" t="s">
        <v>46</v>
      </c>
      <c r="M1" s="7" t="s">
        <v>47</v>
      </c>
      <c r="N1" s="7" t="s">
        <v>48</v>
      </c>
      <c r="O1" s="7" t="s">
        <v>48</v>
      </c>
    </row>
    <row r="2" spans="1:15" ht="15.75" x14ac:dyDescent="0.25">
      <c r="A2" s="12" t="s">
        <v>81</v>
      </c>
      <c r="B2" s="13" t="s">
        <v>15</v>
      </c>
      <c r="C2" s="14">
        <v>4.4009999999999998</v>
      </c>
      <c r="D2" s="12" t="s">
        <v>82</v>
      </c>
      <c r="E2" s="15">
        <v>39.227192713000001</v>
      </c>
      <c r="F2" s="15">
        <v>81.006296937000002</v>
      </c>
      <c r="G2" s="22">
        <v>0.73807859984737501</v>
      </c>
      <c r="H2" s="16">
        <f>E2^2</f>
        <v>1538.7726481428404</v>
      </c>
      <c r="I2" s="16">
        <f>F2^2</f>
        <v>6562.0201434454157</v>
      </c>
      <c r="J2" s="16">
        <f>G2^2</f>
        <v>0.54476001955266151</v>
      </c>
      <c r="K2">
        <f t="shared" ref="K2:K9" si="0">E2/$H$11</f>
        <v>0.11711736980615785</v>
      </c>
      <c r="L2">
        <f t="shared" ref="L2:L9" si="1">F2/$I$11</f>
        <v>6.8592732306571577E-2</v>
      </c>
      <c r="M2">
        <f t="shared" ref="M2:M9" si="2">G2/$J$11</f>
        <v>0.5180268939373871</v>
      </c>
      <c r="N2">
        <f>K2+L2+M2</f>
        <v>0.70373699605011653</v>
      </c>
      <c r="O2">
        <f>-1*N2</f>
        <v>-0.70373699605011653</v>
      </c>
    </row>
    <row r="3" spans="1:15" ht="15.75" x14ac:dyDescent="0.25">
      <c r="A3" s="12" t="s">
        <v>83</v>
      </c>
      <c r="B3" s="13" t="s">
        <v>15</v>
      </c>
      <c r="C3" s="14">
        <v>1.163</v>
      </c>
      <c r="D3" s="12" t="s">
        <v>82</v>
      </c>
      <c r="E3" s="15">
        <v>104.07931266</v>
      </c>
      <c r="F3" s="15">
        <v>286.14635702999999</v>
      </c>
      <c r="G3" s="22">
        <v>0.44480271767567792</v>
      </c>
      <c r="H3" s="16">
        <f t="shared" ref="H3:J9" si="3">E3^2</f>
        <v>10832.503323778035</v>
      </c>
      <c r="I3" s="16">
        <f t="shared" si="3"/>
        <v>81879.737641540225</v>
      </c>
      <c r="J3" s="16">
        <f t="shared" si="3"/>
        <v>0.19784945765166884</v>
      </c>
      <c r="K3">
        <f t="shared" si="0"/>
        <v>0.31074095562113252</v>
      </c>
      <c r="L3">
        <f t="shared" si="1"/>
        <v>0.24229672519809342</v>
      </c>
      <c r="M3">
        <f t="shared" si="2"/>
        <v>0.31218866161420716</v>
      </c>
      <c r="N3">
        <f t="shared" ref="N3:N9" si="4">K3+L3+M3</f>
        <v>0.86522634243343299</v>
      </c>
      <c r="O3">
        <f t="shared" ref="O3:O9" si="5">-1*N3</f>
        <v>-0.86522634243343299</v>
      </c>
    </row>
    <row r="4" spans="1:15" ht="15.75" x14ac:dyDescent="0.25">
      <c r="A4" s="12" t="s">
        <v>84</v>
      </c>
      <c r="B4" s="13" t="s">
        <v>15</v>
      </c>
      <c r="C4" s="14">
        <v>1.214</v>
      </c>
      <c r="D4" s="12" t="s">
        <v>82</v>
      </c>
      <c r="E4" s="15">
        <v>128.39420935999999</v>
      </c>
      <c r="F4" s="15">
        <v>315.81168086000002</v>
      </c>
      <c r="G4" s="22">
        <v>0.35345213461384417</v>
      </c>
      <c r="H4" s="16">
        <f t="shared" si="3"/>
        <v>16485.072997179508</v>
      </c>
      <c r="I4" s="16">
        <f t="shared" si="3"/>
        <v>99737.017767618512</v>
      </c>
      <c r="J4" s="16">
        <f t="shared" si="3"/>
        <v>0.12492841146308302</v>
      </c>
      <c r="K4">
        <f t="shared" si="0"/>
        <v>0.383335922318015</v>
      </c>
      <c r="L4">
        <f t="shared" si="1"/>
        <v>0.26741607632509867</v>
      </c>
      <c r="M4">
        <f t="shared" si="2"/>
        <v>0.24807345923240579</v>
      </c>
      <c r="N4">
        <f t="shared" si="4"/>
        <v>0.89882545787551937</v>
      </c>
      <c r="O4">
        <f t="shared" si="5"/>
        <v>-0.89882545787551937</v>
      </c>
    </row>
    <row r="5" spans="1:15" ht="15.75" x14ac:dyDescent="0.25">
      <c r="A5" s="12" t="s">
        <v>85</v>
      </c>
      <c r="B5" s="13" t="s">
        <v>15</v>
      </c>
      <c r="C5" s="14">
        <v>0.22800000000000001</v>
      </c>
      <c r="D5" s="12" t="s">
        <v>82</v>
      </c>
      <c r="E5" s="15">
        <v>49.439202741999999</v>
      </c>
      <c r="F5" s="15">
        <v>21.992659724999999</v>
      </c>
      <c r="G5" s="22">
        <v>0.53669431454455696</v>
      </c>
      <c r="H5" s="16">
        <f t="shared" si="3"/>
        <v>2444.2347677645803</v>
      </c>
      <c r="I5" s="16">
        <f t="shared" si="3"/>
        <v>483.67708177963704</v>
      </c>
      <c r="J5" s="16">
        <f t="shared" si="3"/>
        <v>0.28804078726445187</v>
      </c>
      <c r="K5">
        <f t="shared" si="0"/>
        <v>0.14760651961050331</v>
      </c>
      <c r="L5">
        <f t="shared" si="1"/>
        <v>1.8622461194586614E-2</v>
      </c>
      <c r="M5">
        <f t="shared" si="2"/>
        <v>0.37668357924869145</v>
      </c>
      <c r="N5">
        <f t="shared" si="4"/>
        <v>0.54291256005378141</v>
      </c>
      <c r="O5">
        <f t="shared" si="5"/>
        <v>-0.54291256005378141</v>
      </c>
    </row>
    <row r="6" spans="1:15" ht="15.75" x14ac:dyDescent="0.25">
      <c r="A6" s="12" t="s">
        <v>86</v>
      </c>
      <c r="B6" s="13" t="s">
        <v>15</v>
      </c>
      <c r="C6" s="14">
        <v>0.158</v>
      </c>
      <c r="D6" s="12" t="s">
        <v>82</v>
      </c>
      <c r="E6" s="15">
        <v>170.41541573999999</v>
      </c>
      <c r="F6" s="15">
        <v>708.50640108000005</v>
      </c>
      <c r="G6" s="22">
        <v>0.32255532718572244</v>
      </c>
      <c r="H6" s="16">
        <f t="shared" si="3"/>
        <v>29041.413921837036</v>
      </c>
      <c r="I6" s="16">
        <f t="shared" si="3"/>
        <v>501981.32037133392</v>
      </c>
      <c r="J6" s="16">
        <f t="shared" si="3"/>
        <v>0.10404193909588845</v>
      </c>
      <c r="K6">
        <f t="shared" si="0"/>
        <v>0.50879514656875691</v>
      </c>
      <c r="L6">
        <f t="shared" si="1"/>
        <v>0.59993348349905051</v>
      </c>
      <c r="M6">
        <f t="shared" si="2"/>
        <v>0.22638826582904578</v>
      </c>
      <c r="N6">
        <f t="shared" si="4"/>
        <v>1.3351168958968531</v>
      </c>
      <c r="O6">
        <f t="shared" si="5"/>
        <v>-1.3351168958968531</v>
      </c>
    </row>
    <row r="7" spans="1:15" ht="15.75" x14ac:dyDescent="0.25">
      <c r="A7" s="12" t="s">
        <v>87</v>
      </c>
      <c r="B7" s="13" t="s">
        <v>15</v>
      </c>
      <c r="C7" s="14">
        <v>0.46200000000000002</v>
      </c>
      <c r="D7" s="12" t="s">
        <v>82</v>
      </c>
      <c r="E7" s="15">
        <v>139.26775169000001</v>
      </c>
      <c r="F7" s="15">
        <v>814.97162249999997</v>
      </c>
      <c r="G7" s="22">
        <v>0.51881350619498301</v>
      </c>
      <c r="H7" s="16">
        <f t="shared" si="3"/>
        <v>19395.506660787501</v>
      </c>
      <c r="I7" s="16">
        <f t="shared" si="3"/>
        <v>664178.74548028246</v>
      </c>
      <c r="J7" s="16">
        <f t="shared" si="3"/>
        <v>0.26916745421033167</v>
      </c>
      <c r="K7">
        <f t="shared" si="0"/>
        <v>0.4158001541452262</v>
      </c>
      <c r="L7">
        <f t="shared" si="1"/>
        <v>0.69008376451364128</v>
      </c>
      <c r="M7">
        <f t="shared" si="2"/>
        <v>0.36413377816743137</v>
      </c>
      <c r="N7">
        <f t="shared" si="4"/>
        <v>1.470017696826299</v>
      </c>
      <c r="O7">
        <f t="shared" si="5"/>
        <v>-1.470017696826299</v>
      </c>
    </row>
    <row r="8" spans="1:15" ht="15.75" x14ac:dyDescent="0.25">
      <c r="A8" s="12" t="s">
        <v>88</v>
      </c>
      <c r="B8" s="13" t="s">
        <v>15</v>
      </c>
      <c r="C8" s="14">
        <v>0.17199999999999999</v>
      </c>
      <c r="D8" s="12" t="s">
        <v>82</v>
      </c>
      <c r="E8" s="15">
        <v>151.13364619000001</v>
      </c>
      <c r="F8" s="15">
        <v>175.14772228999999</v>
      </c>
      <c r="G8" s="22">
        <v>0.29988542440421284</v>
      </c>
      <c r="H8" s="16">
        <f t="shared" si="3"/>
        <v>22841.379010684104</v>
      </c>
      <c r="I8" s="16">
        <f t="shared" si="3"/>
        <v>30676.724623374961</v>
      </c>
      <c r="J8" s="16">
        <f t="shared" si="3"/>
        <v>8.9931267770094858E-2</v>
      </c>
      <c r="K8">
        <f t="shared" si="0"/>
        <v>0.45122716938959784</v>
      </c>
      <c r="L8">
        <f t="shared" si="1"/>
        <v>0.14830774005738218</v>
      </c>
      <c r="M8">
        <f t="shared" si="2"/>
        <v>0.21047719710791449</v>
      </c>
      <c r="N8">
        <f t="shared" si="4"/>
        <v>0.81001210655489442</v>
      </c>
      <c r="O8">
        <f t="shared" si="5"/>
        <v>-0.81001210655489442</v>
      </c>
    </row>
    <row r="9" spans="1:15" ht="15.75" x14ac:dyDescent="0.25">
      <c r="A9" s="12" t="s">
        <v>89</v>
      </c>
      <c r="B9" s="13" t="s">
        <v>15</v>
      </c>
      <c r="C9" s="14">
        <v>0.13500000000000001</v>
      </c>
      <c r="D9" s="12" t="s">
        <v>82</v>
      </c>
      <c r="E9" s="15">
        <v>98.006904216999999</v>
      </c>
      <c r="F9" s="15">
        <v>95.929828224000005</v>
      </c>
      <c r="G9" s="22">
        <v>0.64132834437689101</v>
      </c>
      <c r="H9" s="16">
        <f t="shared" si="3"/>
        <v>9605.3532742002117</v>
      </c>
      <c r="I9" s="16">
        <f t="shared" si="3"/>
        <v>9202.5319430861473</v>
      </c>
      <c r="J9" s="16">
        <f t="shared" si="3"/>
        <v>0.41130204530120412</v>
      </c>
      <c r="K9">
        <f t="shared" si="0"/>
        <v>0.2926110703031557</v>
      </c>
      <c r="L9">
        <f t="shared" si="1"/>
        <v>8.1229352240378014E-2</v>
      </c>
      <c r="M9">
        <f t="shared" si="2"/>
        <v>0.45012188444464812</v>
      </c>
      <c r="N9">
        <f t="shared" si="4"/>
        <v>0.82396230698818185</v>
      </c>
      <c r="O9">
        <f t="shared" si="5"/>
        <v>-0.82396230698818185</v>
      </c>
    </row>
    <row r="10" spans="1:15" x14ac:dyDescent="0.25">
      <c r="G10" t="s">
        <v>13</v>
      </c>
      <c r="H10" s="16">
        <f>SUM(H2:H9)</f>
        <v>112184.23660437383</v>
      </c>
      <c r="I10" s="16">
        <f>SUM(I2:I9)</f>
        <v>1394701.7750524611</v>
      </c>
      <c r="J10" s="16">
        <f>SUM(J2:J9)</f>
        <v>2.0300213823093842</v>
      </c>
    </row>
    <row r="11" spans="1:15" x14ac:dyDescent="0.25">
      <c r="G11" t="s">
        <v>38</v>
      </c>
      <c r="H11" s="16">
        <f>SQRT(H10)</f>
        <v>334.93915358520542</v>
      </c>
      <c r="I11" s="16">
        <f t="shared" ref="I11:J11" si="6">SQRT(I10)</f>
        <v>1180.974925666274</v>
      </c>
      <c r="J11" s="16">
        <f t="shared" si="6"/>
        <v>1.4247881885773002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1"/>
  <sheetViews>
    <sheetView workbookViewId="0">
      <selection activeCell="E11" sqref="E11"/>
    </sheetView>
  </sheetViews>
  <sheetFormatPr defaultRowHeight="15.75" x14ac:dyDescent="0.25"/>
  <cols>
    <col min="1" max="3" width="9.140625" style="3"/>
    <col min="4" max="4" width="19.28515625" style="3" bestFit="1" customWidth="1"/>
    <col min="5" max="9" width="9.140625" style="3"/>
    <col min="10" max="10" width="10.140625" style="3" bestFit="1" customWidth="1"/>
    <col min="11" max="13" width="9.140625" style="3"/>
    <col min="14" max="14" width="18.7109375" style="3" bestFit="1" customWidth="1"/>
    <col min="15" max="16384" width="9.140625" style="3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57</v>
      </c>
      <c r="N1" s="7" t="s">
        <v>58</v>
      </c>
    </row>
    <row r="2" spans="1:14" x14ac:dyDescent="0.25">
      <c r="A2" s="12" t="s">
        <v>81</v>
      </c>
      <c r="B2" s="13" t="s">
        <v>15</v>
      </c>
      <c r="C2" s="14">
        <v>4.4009999999999998</v>
      </c>
      <c r="D2" s="12" t="s">
        <v>82</v>
      </c>
      <c r="E2" s="15">
        <v>16.389608894999999</v>
      </c>
      <c r="F2" s="15">
        <v>9.0389455559999998</v>
      </c>
      <c r="G2" s="15">
        <v>16.361060633000001</v>
      </c>
      <c r="H2" s="25">
        <f>E2^2</f>
        <v>268.61927973106305</v>
      </c>
      <c r="I2" s="25">
        <f t="shared" ref="I2:J9" si="0">F2^2</f>
        <v>81.702536764332152</v>
      </c>
      <c r="J2" s="25">
        <f t="shared" si="0"/>
        <v>267.68430503670237</v>
      </c>
      <c r="K2" s="3">
        <f>E2/$H$11</f>
        <v>0.50329048017458966</v>
      </c>
      <c r="L2" s="3">
        <f>F2/$I$11</f>
        <v>0.46487045304572161</v>
      </c>
      <c r="M2" s="3">
        <f>G2/$J$11</f>
        <v>0.29898716822471272</v>
      </c>
      <c r="N2" s="3">
        <f>K2+L2+M2</f>
        <v>1.2671481014450241</v>
      </c>
    </row>
    <row r="3" spans="1:14" x14ac:dyDescent="0.25">
      <c r="A3" s="12" t="s">
        <v>83</v>
      </c>
      <c r="B3" s="13" t="s">
        <v>15</v>
      </c>
      <c r="C3" s="14">
        <v>1.163</v>
      </c>
      <c r="D3" s="12" t="s">
        <v>82</v>
      </c>
      <c r="E3" s="15">
        <v>-3.2831648488999998</v>
      </c>
      <c r="F3" s="15">
        <v>-2.4295620274999998</v>
      </c>
      <c r="G3" s="15">
        <v>-9.3816652611000002</v>
      </c>
      <c r="H3" s="25">
        <f t="shared" ref="H3:H9" si="1">E3^2</f>
        <v>10.779171425052558</v>
      </c>
      <c r="I3" s="25">
        <f t="shared" si="0"/>
        <v>5.90277164546991</v>
      </c>
      <c r="J3" s="25">
        <f t="shared" si="0"/>
        <v>88.01564307133053</v>
      </c>
      <c r="K3" s="3">
        <f t="shared" ref="K3:K9" si="2">E3/$H$11</f>
        <v>-0.10081909970403935</v>
      </c>
      <c r="L3" s="3">
        <f t="shared" ref="L3:L9" si="3">F3/$I$11</f>
        <v>-0.124951698561443</v>
      </c>
      <c r="M3" s="3">
        <f t="shared" ref="M3:M9" si="4">G3/$J$11</f>
        <v>-0.171443501895642</v>
      </c>
      <c r="N3" s="3">
        <f t="shared" ref="N3:N9" si="5">K3+L3+M3</f>
        <v>-0.39721430016112436</v>
      </c>
    </row>
    <row r="4" spans="1:14" x14ac:dyDescent="0.25">
      <c r="A4" s="12" t="s">
        <v>84</v>
      </c>
      <c r="B4" s="13" t="s">
        <v>15</v>
      </c>
      <c r="C4" s="14">
        <v>1.214</v>
      </c>
      <c r="D4" s="12" t="s">
        <v>82</v>
      </c>
      <c r="E4" s="15">
        <v>0.62846670307999997</v>
      </c>
      <c r="F4" s="15">
        <v>0.94342888632999999</v>
      </c>
      <c r="G4" s="15">
        <v>3.9228875099999998</v>
      </c>
      <c r="H4" s="25">
        <f t="shared" si="1"/>
        <v>0.39497039688024482</v>
      </c>
      <c r="I4" s="25">
        <f t="shared" si="0"/>
        <v>0.89005806356186401</v>
      </c>
      <c r="J4" s="25">
        <f t="shared" si="0"/>
        <v>15.389046416113999</v>
      </c>
      <c r="K4" s="3">
        <f t="shared" si="2"/>
        <v>1.9298893023821265E-2</v>
      </c>
      <c r="L4" s="3">
        <f t="shared" si="3"/>
        <v>4.8520284925659941E-2</v>
      </c>
      <c r="M4" s="3">
        <f t="shared" si="4"/>
        <v>7.168808026499747E-2</v>
      </c>
      <c r="N4" s="3">
        <f t="shared" si="5"/>
        <v>0.13950725821447868</v>
      </c>
    </row>
    <row r="5" spans="1:14" x14ac:dyDescent="0.25">
      <c r="A5" s="12" t="s">
        <v>85</v>
      </c>
      <c r="B5" s="13" t="s">
        <v>15</v>
      </c>
      <c r="C5" s="14">
        <v>0.22800000000000001</v>
      </c>
      <c r="D5" s="12" t="s">
        <v>82</v>
      </c>
      <c r="E5" s="15">
        <v>15.588498919999999</v>
      </c>
      <c r="F5" s="15">
        <v>13.862324736</v>
      </c>
      <c r="G5" s="15">
        <v>16.911018645999999</v>
      </c>
      <c r="H5" s="25">
        <f t="shared" si="1"/>
        <v>243.00129857884113</v>
      </c>
      <c r="I5" s="25">
        <f t="shared" si="0"/>
        <v>192.16404708631745</v>
      </c>
      <c r="J5" s="25">
        <f t="shared" si="0"/>
        <v>285.98255164535965</v>
      </c>
      <c r="K5" s="3">
        <f t="shared" si="2"/>
        <v>0.4786900747241945</v>
      </c>
      <c r="L5" s="3">
        <f t="shared" si="3"/>
        <v>0.71293550120053772</v>
      </c>
      <c r="M5" s="3">
        <f t="shared" si="4"/>
        <v>0.30903727393837932</v>
      </c>
      <c r="N5" s="3">
        <f t="shared" si="5"/>
        <v>1.5006628498631116</v>
      </c>
    </row>
    <row r="6" spans="1:14" x14ac:dyDescent="0.25">
      <c r="A6" s="12" t="s">
        <v>86</v>
      </c>
      <c r="B6" s="13" t="s">
        <v>15</v>
      </c>
      <c r="C6" s="14">
        <v>0.158</v>
      </c>
      <c r="D6" s="12" t="s">
        <v>82</v>
      </c>
      <c r="E6" s="15">
        <v>-2.3965983619000002</v>
      </c>
      <c r="F6" s="15">
        <v>-2.0901380207</v>
      </c>
      <c r="G6" s="15">
        <v>-16.898899689</v>
      </c>
      <c r="H6" s="25">
        <f t="shared" si="1"/>
        <v>5.7436837082617647</v>
      </c>
      <c r="I6" s="25">
        <f t="shared" si="0"/>
        <v>4.3686769455757135</v>
      </c>
      <c r="J6" s="25">
        <f t="shared" si="0"/>
        <v>285.57281069888433</v>
      </c>
      <c r="K6" s="3">
        <f t="shared" si="2"/>
        <v>-7.3594504180893472E-2</v>
      </c>
      <c r="L6" s="3">
        <f t="shared" si="3"/>
        <v>-0.10749521640452027</v>
      </c>
      <c r="M6" s="3">
        <f t="shared" si="4"/>
        <v>-0.30881580830625777</v>
      </c>
      <c r="N6" s="3">
        <f t="shared" si="5"/>
        <v>-0.48990552889167149</v>
      </c>
    </row>
    <row r="7" spans="1:14" x14ac:dyDescent="0.25">
      <c r="A7" s="12" t="s">
        <v>87</v>
      </c>
      <c r="B7" s="13" t="s">
        <v>15</v>
      </c>
      <c r="C7" s="14">
        <v>0.46200000000000002</v>
      </c>
      <c r="D7" s="12" t="s">
        <v>82</v>
      </c>
      <c r="E7" s="15">
        <v>6.8027084534000002</v>
      </c>
      <c r="F7" s="15">
        <v>4.4810476537000001</v>
      </c>
      <c r="G7" s="15">
        <v>41.000314422000002</v>
      </c>
      <c r="H7" s="25">
        <f t="shared" si="1"/>
        <v>46.276842301959825</v>
      </c>
      <c r="I7" s="25">
        <f t="shared" si="0"/>
        <v>20.079788074730278</v>
      </c>
      <c r="J7" s="25">
        <f t="shared" si="0"/>
        <v>1681.0257827028613</v>
      </c>
      <c r="K7" s="3">
        <f t="shared" si="2"/>
        <v>0.20889689472967907</v>
      </c>
      <c r="L7" s="3">
        <f t="shared" si="3"/>
        <v>0.2304590330796088</v>
      </c>
      <c r="M7" s="3">
        <f t="shared" si="4"/>
        <v>0.74925264200972963</v>
      </c>
      <c r="N7" s="3">
        <f t="shared" si="5"/>
        <v>1.1886085698190176</v>
      </c>
    </row>
    <row r="8" spans="1:14" x14ac:dyDescent="0.25">
      <c r="A8" s="12" t="s">
        <v>88</v>
      </c>
      <c r="B8" s="13" t="s">
        <v>15</v>
      </c>
      <c r="C8" s="14">
        <v>0.17199999999999999</v>
      </c>
      <c r="D8" s="12" t="s">
        <v>82</v>
      </c>
      <c r="E8" s="15">
        <v>14.455539645</v>
      </c>
      <c r="F8" s="15">
        <v>4.9298850455999998</v>
      </c>
      <c r="G8" s="15">
        <v>13.564466414</v>
      </c>
      <c r="H8" s="25">
        <f t="shared" si="1"/>
        <v>208.96262642816671</v>
      </c>
      <c r="I8" s="25">
        <f t="shared" si="0"/>
        <v>24.303766562830514</v>
      </c>
      <c r="J8" s="25">
        <f t="shared" si="0"/>
        <v>183.99474909653401</v>
      </c>
      <c r="K8" s="3">
        <f t="shared" si="2"/>
        <v>0.44389927396829859</v>
      </c>
      <c r="L8" s="3">
        <f t="shared" si="3"/>
        <v>0.25354261516600729</v>
      </c>
      <c r="M8" s="3">
        <f t="shared" si="4"/>
        <v>0.24788132582437841</v>
      </c>
      <c r="N8" s="3">
        <f t="shared" si="5"/>
        <v>0.94532321495868432</v>
      </c>
    </row>
    <row r="9" spans="1:14" x14ac:dyDescent="0.25">
      <c r="A9" s="12" t="s">
        <v>89</v>
      </c>
      <c r="B9" s="13" t="s">
        <v>15</v>
      </c>
      <c r="C9" s="14">
        <v>0.13500000000000001</v>
      </c>
      <c r="D9" s="12" t="s">
        <v>82</v>
      </c>
      <c r="E9" s="15">
        <v>16.634165217</v>
      </c>
      <c r="F9" s="15">
        <v>6.9755189438</v>
      </c>
      <c r="G9" s="15">
        <v>13.667122284</v>
      </c>
      <c r="H9" s="25">
        <f t="shared" si="1"/>
        <v>276.69545246645265</v>
      </c>
      <c r="I9" s="25">
        <f t="shared" si="0"/>
        <v>48.657864535312669</v>
      </c>
      <c r="J9" s="25">
        <f t="shared" si="0"/>
        <v>186.79023152580936</v>
      </c>
      <c r="K9" s="3">
        <f t="shared" si="2"/>
        <v>0.51080029139202887</v>
      </c>
      <c r="L9" s="3">
        <f t="shared" si="3"/>
        <v>0.35874899694254997</v>
      </c>
      <c r="M9" s="3">
        <f t="shared" si="4"/>
        <v>0.24975729148219383</v>
      </c>
      <c r="N9" s="3">
        <f t="shared" si="5"/>
        <v>1.1193065798167727</v>
      </c>
    </row>
    <row r="10" spans="1:14" x14ac:dyDescent="0.25">
      <c r="G10" s="3" t="s">
        <v>13</v>
      </c>
      <c r="H10" s="25">
        <f>SUM(H2:H9)</f>
        <v>1060.4733250366778</v>
      </c>
      <c r="I10" s="25">
        <f t="shared" ref="I10:J10" si="6">SUM(I2:I9)</f>
        <v>378.0695096781306</v>
      </c>
      <c r="J10" s="25">
        <f t="shared" si="6"/>
        <v>2994.4551201935956</v>
      </c>
    </row>
    <row r="11" spans="1:14" x14ac:dyDescent="0.25">
      <c r="G11" s="3" t="s">
        <v>38</v>
      </c>
      <c r="H11" s="3">
        <f>SQRT(H10)</f>
        <v>32.564909412382491</v>
      </c>
      <c r="I11" s="3">
        <f t="shared" ref="I11:J11" si="7">SQRT(I10)</f>
        <v>19.444009609083476</v>
      </c>
      <c r="J11" s="3">
        <f t="shared" si="7"/>
        <v>54.721614744025928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"/>
  <sheetViews>
    <sheetView workbookViewId="0">
      <selection activeCell="G1" sqref="G1"/>
    </sheetView>
  </sheetViews>
  <sheetFormatPr defaultRowHeight="15" x14ac:dyDescent="0.25"/>
  <cols>
    <col min="14" max="15" width="10.5703125" bestFit="1" customWidth="1"/>
  </cols>
  <sheetData>
    <row r="1" spans="1:15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6" t="s">
        <v>59</v>
      </c>
      <c r="F1" s="27" t="s">
        <v>60</v>
      </c>
      <c r="G1" s="27" t="s">
        <v>61</v>
      </c>
      <c r="H1" t="s">
        <v>62</v>
      </c>
      <c r="I1" s="27" t="s">
        <v>63</v>
      </c>
      <c r="J1" s="27" t="s">
        <v>64</v>
      </c>
      <c r="K1" t="s">
        <v>65</v>
      </c>
      <c r="L1" t="s">
        <v>66</v>
      </c>
      <c r="M1" t="s">
        <v>67</v>
      </c>
      <c r="N1" t="s">
        <v>68</v>
      </c>
      <c r="O1" t="s">
        <v>68</v>
      </c>
    </row>
    <row r="2" spans="1:15" ht="15.75" x14ac:dyDescent="0.25">
      <c r="A2" s="4" t="s">
        <v>81</v>
      </c>
      <c r="B2" s="5" t="s">
        <v>15</v>
      </c>
      <c r="C2" s="6">
        <v>4.4009999999999998</v>
      </c>
      <c r="D2" s="4" t="s">
        <v>82</v>
      </c>
      <c r="E2" s="28">
        <v>86.179437524999997</v>
      </c>
      <c r="F2" s="28">
        <v>207.88607641999999</v>
      </c>
      <c r="G2" s="28">
        <v>36.182425805000001</v>
      </c>
      <c r="H2" s="16">
        <f>E2^2</f>
        <v>7426.8954521253772</v>
      </c>
      <c r="I2" s="16">
        <f t="shared" ref="I2:J9" si="0">F2^2</f>
        <v>43216.620769302077</v>
      </c>
      <c r="J2" s="16">
        <f t="shared" si="0"/>
        <v>1309.16793713433</v>
      </c>
      <c r="K2">
        <f>E2/$H$11</f>
        <v>0.28821393891913355</v>
      </c>
      <c r="L2">
        <f>F2/$I$11</f>
        <v>0.64535979853106362</v>
      </c>
      <c r="M2">
        <f>G2/$J$11</f>
        <v>0.33163388831996338</v>
      </c>
      <c r="N2">
        <f>K2+L2+M2</f>
        <v>1.2652076257701605</v>
      </c>
      <c r="O2">
        <f>-1*N2</f>
        <v>-1.2652076257701605</v>
      </c>
    </row>
    <row r="3" spans="1:15" ht="15.75" x14ac:dyDescent="0.25">
      <c r="A3" s="4" t="s">
        <v>83</v>
      </c>
      <c r="B3" s="5" t="s">
        <v>15</v>
      </c>
      <c r="C3" s="6">
        <v>1.163</v>
      </c>
      <c r="D3" s="4" t="s">
        <v>82</v>
      </c>
      <c r="E3" s="28">
        <v>67.055045320999994</v>
      </c>
      <c r="F3" s="28">
        <v>97.037810085000004</v>
      </c>
      <c r="G3" s="28">
        <v>42.153428007999999</v>
      </c>
      <c r="H3" s="16">
        <f t="shared" ref="H3:H9" si="1">E3^2</f>
        <v>4496.3791030013635</v>
      </c>
      <c r="I3" s="16">
        <f t="shared" si="0"/>
        <v>9416.3365860925278</v>
      </c>
      <c r="J3" s="16">
        <f t="shared" si="0"/>
        <v>1776.9114928256388</v>
      </c>
      <c r="K3">
        <f t="shared" ref="K3:K9" si="2">E3/$H$11</f>
        <v>0.2242553362077821</v>
      </c>
      <c r="L3">
        <f t="shared" ref="L3:L9" si="3">F3/$I$11</f>
        <v>0.30124336677473773</v>
      </c>
      <c r="M3">
        <f t="shared" ref="M3:M9" si="4">G3/$J$11</f>
        <v>0.38636174676759455</v>
      </c>
      <c r="N3">
        <f t="shared" ref="N3:N9" si="5">K3+L3+M3</f>
        <v>0.91186044975011438</v>
      </c>
      <c r="O3">
        <f t="shared" ref="O3:O9" si="6">-1*N3</f>
        <v>-0.91186044975011438</v>
      </c>
    </row>
    <row r="4" spans="1:15" ht="15.75" x14ac:dyDescent="0.25">
      <c r="A4" s="4" t="s">
        <v>84</v>
      </c>
      <c r="B4" s="5" t="s">
        <v>15</v>
      </c>
      <c r="C4" s="6">
        <v>1.214</v>
      </c>
      <c r="D4" s="4" t="s">
        <v>82</v>
      </c>
      <c r="E4" s="28">
        <v>25.011566578</v>
      </c>
      <c r="F4" s="28">
        <v>25.806730064</v>
      </c>
      <c r="G4" s="28">
        <v>20.591929589999999</v>
      </c>
      <c r="H4" s="16">
        <f t="shared" si="1"/>
        <v>625.57846268572666</v>
      </c>
      <c r="I4" s="16">
        <f t="shared" si="0"/>
        <v>665.98731659616146</v>
      </c>
      <c r="J4" s="16">
        <f t="shared" si="0"/>
        <v>424.02756423951757</v>
      </c>
      <c r="K4">
        <f t="shared" si="2"/>
        <v>8.364735636493742E-2</v>
      </c>
      <c r="L4">
        <f t="shared" si="3"/>
        <v>8.011419716826354E-2</v>
      </c>
      <c r="M4">
        <f t="shared" si="4"/>
        <v>0.18873753005800184</v>
      </c>
      <c r="N4">
        <f t="shared" si="5"/>
        <v>0.3524990835912028</v>
      </c>
      <c r="O4">
        <f t="shared" si="6"/>
        <v>-0.3524990835912028</v>
      </c>
    </row>
    <row r="5" spans="1:15" ht="15.75" x14ac:dyDescent="0.25">
      <c r="A5" s="4" t="s">
        <v>85</v>
      </c>
      <c r="B5" s="5" t="s">
        <v>15</v>
      </c>
      <c r="C5" s="6">
        <v>0.22800000000000001</v>
      </c>
      <c r="D5" s="4" t="s">
        <v>82</v>
      </c>
      <c r="E5" s="28">
        <v>72.799434556999998</v>
      </c>
      <c r="F5" s="28">
        <v>15.492071673</v>
      </c>
      <c r="G5" s="28">
        <v>53.606570273000003</v>
      </c>
      <c r="H5" s="16">
        <f t="shared" si="1"/>
        <v>5299.7576718189257</v>
      </c>
      <c r="I5" s="16">
        <f t="shared" si="0"/>
        <v>240.004284721369</v>
      </c>
      <c r="J5" s="16">
        <f t="shared" si="0"/>
        <v>2873.6643764340874</v>
      </c>
      <c r="K5">
        <f t="shared" si="2"/>
        <v>0.24346656682079174</v>
      </c>
      <c r="L5">
        <f t="shared" si="3"/>
        <v>4.8093457849080888E-2</v>
      </c>
      <c r="M5">
        <f t="shared" si="4"/>
        <v>0.49133674549470557</v>
      </c>
      <c r="N5">
        <f t="shared" si="5"/>
        <v>0.78289677016457815</v>
      </c>
      <c r="O5">
        <f t="shared" si="6"/>
        <v>-0.78289677016457815</v>
      </c>
    </row>
    <row r="6" spans="1:15" ht="15.75" x14ac:dyDescent="0.25">
      <c r="A6" s="4" t="s">
        <v>86</v>
      </c>
      <c r="B6" s="5" t="s">
        <v>15</v>
      </c>
      <c r="C6" s="6">
        <v>0.158</v>
      </c>
      <c r="D6" s="4" t="s">
        <v>82</v>
      </c>
      <c r="E6" s="28">
        <v>38.736777873999998</v>
      </c>
      <c r="F6" s="28">
        <v>51.815822957000002</v>
      </c>
      <c r="G6" s="28">
        <v>17.924510518999998</v>
      </c>
      <c r="H6" s="16">
        <f t="shared" si="1"/>
        <v>1500.5379600596157</v>
      </c>
      <c r="I6" s="16">
        <f t="shared" si="0"/>
        <v>2684.8795087111685</v>
      </c>
      <c r="J6" s="16">
        <f t="shared" si="0"/>
        <v>321.28807734574161</v>
      </c>
      <c r="K6">
        <f t="shared" si="2"/>
        <v>0.12954922488165868</v>
      </c>
      <c r="L6">
        <f t="shared" si="3"/>
        <v>0.16085660781192007</v>
      </c>
      <c r="M6">
        <f t="shared" si="4"/>
        <v>0.1642890156587182</v>
      </c>
      <c r="N6">
        <f t="shared" si="5"/>
        <v>0.45469484835229701</v>
      </c>
      <c r="O6">
        <f t="shared" si="6"/>
        <v>-0.45469484835229701</v>
      </c>
    </row>
    <row r="7" spans="1:15" ht="15.75" x14ac:dyDescent="0.25">
      <c r="A7" s="4" t="s">
        <v>87</v>
      </c>
      <c r="B7" s="5" t="s">
        <v>15</v>
      </c>
      <c r="C7" s="6">
        <v>0.46200000000000002</v>
      </c>
      <c r="D7" s="4" t="s">
        <v>82</v>
      </c>
      <c r="E7" s="28">
        <v>153.83069565</v>
      </c>
      <c r="F7" s="28">
        <v>192.1469889</v>
      </c>
      <c r="G7" s="28">
        <v>55.096686108999997</v>
      </c>
      <c r="H7" s="16">
        <f t="shared" si="1"/>
        <v>23663.882924162928</v>
      </c>
      <c r="I7" s="16">
        <f t="shared" si="0"/>
        <v>36920.46534333672</v>
      </c>
      <c r="J7" s="16">
        <f t="shared" si="0"/>
        <v>3035.6448201936732</v>
      </c>
      <c r="K7">
        <f t="shared" si="2"/>
        <v>0.51446321759869162</v>
      </c>
      <c r="L7">
        <f t="shared" si="3"/>
        <v>0.59649950675063357</v>
      </c>
      <c r="M7">
        <f t="shared" si="4"/>
        <v>0.50499456134716125</v>
      </c>
      <c r="N7">
        <f t="shared" si="5"/>
        <v>1.6159572856964863</v>
      </c>
      <c r="O7">
        <f t="shared" si="6"/>
        <v>-1.6159572856964863</v>
      </c>
    </row>
    <row r="8" spans="1:15" ht="15.75" x14ac:dyDescent="0.25">
      <c r="A8" s="4" t="s">
        <v>88</v>
      </c>
      <c r="B8" s="5" t="s">
        <v>15</v>
      </c>
      <c r="C8" s="6">
        <v>0.17199999999999999</v>
      </c>
      <c r="D8" s="4" t="s">
        <v>82</v>
      </c>
      <c r="E8" s="28">
        <v>169.49904366999999</v>
      </c>
      <c r="F8" s="28">
        <v>28.755449584000001</v>
      </c>
      <c r="G8" s="28">
        <v>37.676021894000002</v>
      </c>
      <c r="H8" s="16">
        <f t="shared" si="1"/>
        <v>28729.925805044564</v>
      </c>
      <c r="I8" s="16">
        <f t="shared" si="0"/>
        <v>826.87588077796579</v>
      </c>
      <c r="J8" s="16">
        <f t="shared" si="0"/>
        <v>1419.4826257571674</v>
      </c>
      <c r="K8">
        <f t="shared" si="2"/>
        <v>0.56686360948904246</v>
      </c>
      <c r="L8">
        <f t="shared" si="3"/>
        <v>8.9268177406493371E-2</v>
      </c>
      <c r="M8">
        <f t="shared" si="4"/>
        <v>0.34532360280301255</v>
      </c>
      <c r="N8">
        <f t="shared" si="5"/>
        <v>1.0014553896985485</v>
      </c>
      <c r="O8">
        <f t="shared" si="6"/>
        <v>-1.0014553896985485</v>
      </c>
    </row>
    <row r="9" spans="1:15" ht="15.75" x14ac:dyDescent="0.25">
      <c r="A9" s="4" t="s">
        <v>89</v>
      </c>
      <c r="B9" s="5" t="s">
        <v>15</v>
      </c>
      <c r="C9" s="6">
        <v>0.13500000000000001</v>
      </c>
      <c r="D9" s="4" t="s">
        <v>82</v>
      </c>
      <c r="E9" s="28">
        <v>132.91065438000001</v>
      </c>
      <c r="F9" s="28">
        <v>98.959072477999996</v>
      </c>
      <c r="G9" s="28">
        <v>27.265215881</v>
      </c>
      <c r="H9" s="16">
        <f t="shared" si="1"/>
        <v>17665.242047719817</v>
      </c>
      <c r="I9" s="16">
        <f t="shared" si="0"/>
        <v>9792.8980257060557</v>
      </c>
      <c r="J9" s="16">
        <f t="shared" si="0"/>
        <v>743.39199703753457</v>
      </c>
      <c r="K9">
        <f t="shared" si="2"/>
        <v>0.4444993414126997</v>
      </c>
      <c r="L9">
        <f t="shared" si="3"/>
        <v>0.3072077176933955</v>
      </c>
      <c r="M9">
        <f t="shared" si="4"/>
        <v>0.24990224832437119</v>
      </c>
      <c r="N9">
        <f t="shared" si="5"/>
        <v>1.0016093074304664</v>
      </c>
      <c r="O9">
        <f t="shared" si="6"/>
        <v>-1.0016093074304664</v>
      </c>
    </row>
    <row r="10" spans="1:15" x14ac:dyDescent="0.25">
      <c r="G10" t="s">
        <v>13</v>
      </c>
      <c r="H10" s="16">
        <f>SUM(H2:H9)</f>
        <v>89408.199426618317</v>
      </c>
      <c r="I10" s="16">
        <f t="shared" ref="I10:J10" si="7">SUM(I2:I9)</f>
        <v>103764.06771524405</v>
      </c>
      <c r="J10" s="16">
        <f t="shared" si="7"/>
        <v>11903.578890967692</v>
      </c>
    </row>
    <row r="11" spans="1:15" x14ac:dyDescent="0.25">
      <c r="G11" t="s">
        <v>38</v>
      </c>
      <c r="H11" s="16">
        <f>SQRT(H10)</f>
        <v>299.01203893257929</v>
      </c>
      <c r="I11" s="16">
        <f t="shared" ref="I11:J11" si="8">SQRT(I10)</f>
        <v>322.12430475709846</v>
      </c>
      <c r="J11" s="16">
        <f t="shared" si="8"/>
        <v>109.10352373304765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0"/>
  <sheetViews>
    <sheetView workbookViewId="0">
      <selection activeCell="F7" sqref="F7"/>
    </sheetView>
  </sheetViews>
  <sheetFormatPr defaultRowHeight="15" x14ac:dyDescent="0.25"/>
  <cols>
    <col min="1" max="1" width="10.7109375" bestFit="1" customWidth="1"/>
    <col min="4" max="4" width="19.28515625" bestFit="1" customWidth="1"/>
    <col min="5" max="5" width="10.85546875" customWidth="1"/>
    <col min="6" max="6" width="13.85546875" bestFit="1" customWidth="1"/>
    <col min="7" max="7" width="12.7109375" bestFit="1" customWidth="1"/>
    <col min="10" max="10" width="11.5703125" bestFit="1" customWidth="1"/>
    <col min="12" max="12" width="9.5703125" bestFit="1" customWidth="1"/>
  </cols>
  <sheetData>
    <row r="1" spans="1:17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J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ht="15.75" x14ac:dyDescent="0.25">
      <c r="A2" s="12" t="s">
        <v>81</v>
      </c>
      <c r="B2" s="13" t="s">
        <v>15</v>
      </c>
      <c r="C2" s="14">
        <v>4.4009999999999998</v>
      </c>
      <c r="D2" s="12" t="s">
        <v>82</v>
      </c>
      <c r="E2">
        <v>0.57984255079620473</v>
      </c>
      <c r="F2">
        <v>-0.70373699605011653</v>
      </c>
      <c r="G2" s="3">
        <v>1.2671481014450241</v>
      </c>
      <c r="H2">
        <v>-1.2652076257701605</v>
      </c>
      <c r="M2">
        <f>E10*((1-K3)+(1-K4)+(1-K5))</f>
        <v>1.1233955073940796</v>
      </c>
      <c r="N2">
        <f>F10*((1-K3)+(1-K4)+(1-K5))</f>
        <v>0.60266948025918132</v>
      </c>
      <c r="O2">
        <f>G10*((1-K4)+(1-K7)+(1-K10))</f>
        <v>2.2592507291632846</v>
      </c>
      <c r="P2">
        <f>H10*((1-K5)+(1-K8)+(1-K10))</f>
        <v>1.3143790682681176</v>
      </c>
      <c r="Q2">
        <f>SUM(M2:P2)</f>
        <v>5.2996947850846627</v>
      </c>
    </row>
    <row r="3" spans="1:17" ht="15.75" x14ac:dyDescent="0.25">
      <c r="A3" s="12" t="s">
        <v>83</v>
      </c>
      <c r="B3" s="13" t="s">
        <v>15</v>
      </c>
      <c r="C3" s="14">
        <v>1.163</v>
      </c>
      <c r="D3" s="12" t="s">
        <v>82</v>
      </c>
      <c r="E3">
        <v>0.69843939736465699</v>
      </c>
      <c r="F3">
        <v>-0.86522634243343299</v>
      </c>
      <c r="G3" s="3">
        <v>-0.39721430016112436</v>
      </c>
      <c r="H3">
        <v>-0.91186044975011438</v>
      </c>
      <c r="J3" s="3" t="s">
        <v>18</v>
      </c>
      <c r="K3">
        <f>CORREL(E2:E9,F2:F9)</f>
        <v>0.49628680664101388</v>
      </c>
      <c r="L3" t="s">
        <v>19</v>
      </c>
      <c r="M3" s="8">
        <f>M2/$Q$2</f>
        <v>0.21197362356710384</v>
      </c>
      <c r="N3" s="8">
        <f t="shared" ref="N3:P3" si="0">N2/$Q$2</f>
        <v>0.11371777143757793</v>
      </c>
      <c r="O3" s="8">
        <f t="shared" si="0"/>
        <v>0.42629827202911141</v>
      </c>
      <c r="P3" s="8">
        <f t="shared" si="0"/>
        <v>0.24801033296620692</v>
      </c>
    </row>
    <row r="4" spans="1:17" ht="15.75" x14ac:dyDescent="0.25">
      <c r="A4" s="12" t="s">
        <v>84</v>
      </c>
      <c r="B4" s="13" t="s">
        <v>15</v>
      </c>
      <c r="C4" s="14">
        <v>1.214</v>
      </c>
      <c r="D4" s="12" t="s">
        <v>82</v>
      </c>
      <c r="E4">
        <v>0.61498275878408537</v>
      </c>
      <c r="F4">
        <v>-0.89882545787551937</v>
      </c>
      <c r="G4" s="3">
        <v>0.13950725821447868</v>
      </c>
      <c r="H4">
        <v>-0.3524990835912028</v>
      </c>
      <c r="J4" s="3" t="s">
        <v>21</v>
      </c>
      <c r="K4">
        <f>CORREL(E2:E9,G2:G9)</f>
        <v>0.36826355173910991</v>
      </c>
    </row>
    <row r="5" spans="1:17" ht="15.75" x14ac:dyDescent="0.25">
      <c r="A5" s="12" t="s">
        <v>85</v>
      </c>
      <c r="B5" s="13" t="s">
        <v>15</v>
      </c>
      <c r="C5" s="14">
        <v>0.22800000000000001</v>
      </c>
      <c r="D5" s="12" t="s">
        <v>82</v>
      </c>
      <c r="E5">
        <v>2.3265363264014063</v>
      </c>
      <c r="F5">
        <v>-0.54291256005378141</v>
      </c>
      <c r="G5" s="3">
        <v>1.5006628498631116</v>
      </c>
      <c r="H5">
        <v>-0.78289677016457815</v>
      </c>
      <c r="J5" s="3" t="s">
        <v>23</v>
      </c>
      <c r="K5">
        <f>CORREL(E2:E9,H2:H9)</f>
        <v>0.21248759419292756</v>
      </c>
    </row>
    <row r="6" spans="1:17" ht="15.75" x14ac:dyDescent="0.25">
      <c r="A6" s="12" t="s">
        <v>86</v>
      </c>
      <c r="B6" s="13" t="s">
        <v>15</v>
      </c>
      <c r="C6" s="14">
        <v>0.158</v>
      </c>
      <c r="D6" s="12" t="s">
        <v>82</v>
      </c>
      <c r="E6">
        <v>0.8379815099942951</v>
      </c>
      <c r="F6">
        <v>-1.3351168958968531</v>
      </c>
      <c r="G6" s="3">
        <v>-0.48990552889167149</v>
      </c>
      <c r="H6">
        <v>-0.45469484835229701</v>
      </c>
      <c r="J6" s="3"/>
    </row>
    <row r="7" spans="1:17" ht="15.75" x14ac:dyDescent="0.25">
      <c r="A7" s="12" t="s">
        <v>87</v>
      </c>
      <c r="B7" s="13" t="s">
        <v>15</v>
      </c>
      <c r="C7" s="14">
        <v>0.46200000000000002</v>
      </c>
      <c r="D7" s="12" t="s">
        <v>82</v>
      </c>
      <c r="E7">
        <v>0.57563693432636542</v>
      </c>
      <c r="F7">
        <v>-1.470017696826299</v>
      </c>
      <c r="G7" s="3">
        <v>1.1886085698190176</v>
      </c>
      <c r="H7">
        <v>-1.6159572856964863</v>
      </c>
      <c r="J7" s="3" t="s">
        <v>25</v>
      </c>
      <c r="K7">
        <f>CORREL(F2:F9,G2:G9)</f>
        <v>0.37053161128229323</v>
      </c>
    </row>
    <row r="8" spans="1:17" ht="15.75" x14ac:dyDescent="0.25">
      <c r="A8" s="12" t="s">
        <v>88</v>
      </c>
      <c r="B8" s="13" t="s">
        <v>15</v>
      </c>
      <c r="C8" s="14">
        <v>0.17199999999999999</v>
      </c>
      <c r="D8" s="12" t="s">
        <v>82</v>
      </c>
      <c r="E8">
        <v>0.82438433391748067</v>
      </c>
      <c r="F8">
        <v>-0.81001210655489442</v>
      </c>
      <c r="G8" s="3">
        <v>0.94532321495868432</v>
      </c>
      <c r="H8">
        <v>-1.0014553896985485</v>
      </c>
      <c r="J8" s="3" t="s">
        <v>26</v>
      </c>
      <c r="K8">
        <f>CORREL(F2:F9,H2:H9)</f>
        <v>0.1803533225425335</v>
      </c>
    </row>
    <row r="9" spans="1:17" ht="15.75" x14ac:dyDescent="0.25">
      <c r="A9" s="12" t="s">
        <v>89</v>
      </c>
      <c r="B9" s="13" t="s">
        <v>15</v>
      </c>
      <c r="C9" s="14">
        <v>0.13500000000000001</v>
      </c>
      <c r="D9" s="12" t="s">
        <v>82</v>
      </c>
      <c r="E9">
        <v>0.77735033773165818</v>
      </c>
      <c r="F9">
        <v>-0.82396230698818185</v>
      </c>
      <c r="G9" s="3">
        <v>1.1193065798167727</v>
      </c>
      <c r="H9">
        <v>-1.0016093074304664</v>
      </c>
      <c r="J9" s="3"/>
    </row>
    <row r="10" spans="1:17" ht="15.75" x14ac:dyDescent="0.25">
      <c r="D10" s="17" t="s">
        <v>24</v>
      </c>
      <c r="E10">
        <f>_xlfn.STDEV.S(E2:E9)</f>
        <v>0.58420056126290043</v>
      </c>
      <c r="F10">
        <f t="shared" ref="F10:H10" si="1">_xlfn.STDEV.S(F2:F9)</f>
        <v>0.313406851198958</v>
      </c>
      <c r="G10">
        <f t="shared" si="1"/>
        <v>0.78903502068978582</v>
      </c>
      <c r="H10">
        <f t="shared" si="1"/>
        <v>0.40955794132753931</v>
      </c>
      <c r="J10" s="3" t="s">
        <v>27</v>
      </c>
      <c r="K10">
        <f>CORREL(G2:G9,H2:H9)</f>
        <v>-0.60210372337936391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8"/>
  <sheetViews>
    <sheetView workbookViewId="0">
      <selection activeCell="E8" sqref="E8"/>
    </sheetView>
  </sheetViews>
  <sheetFormatPr defaultRowHeight="15" x14ac:dyDescent="0.25"/>
  <cols>
    <col min="4" max="4" width="14.42578125" bestFit="1" customWidth="1"/>
    <col min="5" max="5" width="13.28515625" bestFit="1" customWidth="1"/>
    <col min="6" max="6" width="16.7109375" bestFit="1" customWidth="1"/>
    <col min="7" max="7" width="13.7109375" bestFit="1" customWidth="1"/>
    <col min="14" max="14" width="11.140625" bestFit="1" customWidth="1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28</v>
      </c>
      <c r="F1" s="7" t="s">
        <v>29</v>
      </c>
      <c r="G1" s="7" t="s">
        <v>30</v>
      </c>
      <c r="H1" s="7" t="s">
        <v>31</v>
      </c>
      <c r="I1" s="7" t="s">
        <v>32</v>
      </c>
      <c r="J1" s="7" t="s">
        <v>33</v>
      </c>
      <c r="K1" s="7" t="s">
        <v>34</v>
      </c>
      <c r="L1" s="7" t="s">
        <v>35</v>
      </c>
      <c r="M1" s="7" t="s">
        <v>36</v>
      </c>
      <c r="N1" s="7" t="s">
        <v>37</v>
      </c>
    </row>
    <row r="2" spans="1:14" ht="15.75" x14ac:dyDescent="0.25">
      <c r="A2" s="12" t="s">
        <v>90</v>
      </c>
      <c r="B2" s="13" t="s">
        <v>15</v>
      </c>
      <c r="C2" s="14">
        <v>0.2</v>
      </c>
      <c r="D2" s="12" t="s">
        <v>91</v>
      </c>
      <c r="E2" s="15">
        <v>1.4587522622</v>
      </c>
      <c r="F2" s="15">
        <v>1.9486367410000001</v>
      </c>
      <c r="G2" s="15">
        <v>1.1185438558</v>
      </c>
      <c r="H2" s="16">
        <f>E2^2</f>
        <v>2.1279581624736177</v>
      </c>
      <c r="I2" s="16">
        <f t="shared" ref="I2:J6" si="0">F2^2</f>
        <v>3.7971851483751013</v>
      </c>
      <c r="J2" s="16">
        <f t="shared" si="0"/>
        <v>1.2511403573479314</v>
      </c>
      <c r="K2">
        <f>E2/$H$8</f>
        <v>0.50551464446423544</v>
      </c>
      <c r="L2">
        <f>F2/$I$8</f>
        <v>0.52463883258903499</v>
      </c>
      <c r="M2">
        <f>G2/$J$8</f>
        <v>0.65861023197238533</v>
      </c>
      <c r="N2">
        <f>K2+L2+M2</f>
        <v>1.6887637090256558</v>
      </c>
    </row>
    <row r="3" spans="1:14" ht="15.75" x14ac:dyDescent="0.25">
      <c r="A3" s="12" t="s">
        <v>92</v>
      </c>
      <c r="B3" s="13" t="s">
        <v>15</v>
      </c>
      <c r="C3" s="14">
        <v>0.96399999999999997</v>
      </c>
      <c r="D3" s="12" t="s">
        <v>91</v>
      </c>
      <c r="E3" s="15">
        <v>1.4594196317999999</v>
      </c>
      <c r="F3" s="15">
        <v>1.8187412810000001</v>
      </c>
      <c r="G3" s="15">
        <v>0.78385022219</v>
      </c>
      <c r="H3" s="16">
        <f t="shared" ref="H3:H6" si="1">E3^2</f>
        <v>2.1299056616832472</v>
      </c>
      <c r="I3" s="16">
        <f t="shared" si="0"/>
        <v>3.3078198472135214</v>
      </c>
      <c r="J3" s="16">
        <f t="shared" si="0"/>
        <v>0.6144211708273124</v>
      </c>
      <c r="K3">
        <f t="shared" ref="K3:K6" si="2">E3/$H$8</f>
        <v>0.50574591410117942</v>
      </c>
      <c r="L3">
        <f t="shared" ref="L3:L6" si="3">F3/$I$8</f>
        <v>0.48966658709085992</v>
      </c>
      <c r="M3">
        <f t="shared" ref="M3:M6" si="4">G3/$J$8</f>
        <v>0.4615391466246358</v>
      </c>
      <c r="N3">
        <f t="shared" ref="N3:N6" si="5">K3+L3+M3</f>
        <v>1.4569516478166751</v>
      </c>
    </row>
    <row r="4" spans="1:14" ht="15.75" x14ac:dyDescent="0.25">
      <c r="A4" s="12" t="s">
        <v>93</v>
      </c>
      <c r="B4" s="13" t="s">
        <v>15</v>
      </c>
      <c r="C4" s="14">
        <v>0.34399999999999997</v>
      </c>
      <c r="D4" s="12" t="s">
        <v>91</v>
      </c>
      <c r="E4" s="15">
        <v>0.69513048205000005</v>
      </c>
      <c r="F4" s="15">
        <v>1.1135370499999999</v>
      </c>
      <c r="G4" s="15">
        <v>0.39199370365000002</v>
      </c>
      <c r="H4" s="16">
        <f t="shared" si="1"/>
        <v>0.48320638707506547</v>
      </c>
      <c r="I4" s="16">
        <f t="shared" si="0"/>
        <v>1.2399647617227023</v>
      </c>
      <c r="J4" s="16">
        <f t="shared" si="0"/>
        <v>0.15365906370124405</v>
      </c>
      <c r="K4">
        <f t="shared" si="2"/>
        <v>0.2408898670428114</v>
      </c>
      <c r="L4">
        <f t="shared" si="3"/>
        <v>0.2998017874059154</v>
      </c>
      <c r="M4">
        <f t="shared" si="4"/>
        <v>0.23080996132064308</v>
      </c>
      <c r="N4">
        <f t="shared" si="5"/>
        <v>0.77150161576936993</v>
      </c>
    </row>
    <row r="5" spans="1:14" ht="15.75" x14ac:dyDescent="0.25">
      <c r="A5" s="12" t="s">
        <v>94</v>
      </c>
      <c r="B5" s="13" t="s">
        <v>15</v>
      </c>
      <c r="C5" s="14">
        <v>1.1279999999999999</v>
      </c>
      <c r="D5" s="12" t="s">
        <v>91</v>
      </c>
      <c r="E5" s="15">
        <v>1.5071108195</v>
      </c>
      <c r="F5" s="15">
        <v>1.8328505057</v>
      </c>
      <c r="G5" s="15">
        <v>0.71689587412</v>
      </c>
      <c r="H5" s="16">
        <f t="shared" si="1"/>
        <v>2.2713830222539615</v>
      </c>
      <c r="I5" s="16">
        <f t="shared" si="0"/>
        <v>3.3593409762447455</v>
      </c>
      <c r="J5" s="16">
        <f t="shared" si="0"/>
        <v>0.51393969433027886</v>
      </c>
      <c r="K5">
        <f t="shared" si="2"/>
        <v>0.52227277367765301</v>
      </c>
      <c r="L5">
        <f t="shared" si="3"/>
        <v>0.4934652669677187</v>
      </c>
      <c r="M5">
        <f t="shared" si="4"/>
        <v>0.42211573154324517</v>
      </c>
      <c r="N5">
        <f t="shared" si="5"/>
        <v>1.4378537721886169</v>
      </c>
    </row>
    <row r="6" spans="1:14" ht="15.75" x14ac:dyDescent="0.25">
      <c r="A6" s="12" t="s">
        <v>95</v>
      </c>
      <c r="B6" s="13" t="s">
        <v>15</v>
      </c>
      <c r="C6" s="14">
        <v>9.8870000000000005</v>
      </c>
      <c r="D6" s="12" t="s">
        <v>91</v>
      </c>
      <c r="E6" s="15">
        <v>1.1465957029</v>
      </c>
      <c r="F6" s="15">
        <v>1.4461325123</v>
      </c>
      <c r="G6" s="15">
        <v>0.59261893567000001</v>
      </c>
      <c r="H6" s="16">
        <f t="shared" si="1"/>
        <v>1.314681705908745</v>
      </c>
      <c r="I6" s="16">
        <f t="shared" si="0"/>
        <v>2.0912992431311097</v>
      </c>
      <c r="J6" s="16">
        <f t="shared" si="0"/>
        <v>0.35119720291464362</v>
      </c>
      <c r="K6">
        <f t="shared" si="2"/>
        <v>0.39734020238746032</v>
      </c>
      <c r="L6">
        <f t="shared" si="3"/>
        <v>0.38934772041338628</v>
      </c>
      <c r="M6">
        <f t="shared" si="4"/>
        <v>0.34894018027902418</v>
      </c>
      <c r="N6">
        <f t="shared" si="5"/>
        <v>1.1356281030798707</v>
      </c>
    </row>
    <row r="7" spans="1:14" x14ac:dyDescent="0.25">
      <c r="G7" t="s">
        <v>13</v>
      </c>
      <c r="H7" s="16">
        <f>SUM(H2:H6)</f>
        <v>8.3271349393946359</v>
      </c>
      <c r="I7" s="16">
        <f t="shared" ref="I7:J7" si="6">SUM(I2:I6)</f>
        <v>13.79560997668718</v>
      </c>
      <c r="J7" s="16">
        <f t="shared" si="6"/>
        <v>2.8843574891214105</v>
      </c>
    </row>
    <row r="8" spans="1:14" x14ac:dyDescent="0.25">
      <c r="G8" t="s">
        <v>38</v>
      </c>
      <c r="H8" s="16">
        <f>SQRT(H7)</f>
        <v>2.8856775529145033</v>
      </c>
      <c r="I8" s="16">
        <f t="shared" ref="I8:J8" si="7">SQRT(I7)</f>
        <v>3.7142441999264371</v>
      </c>
      <c r="J8" s="16">
        <f t="shared" si="7"/>
        <v>1.6983396271421716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8"/>
  <sheetViews>
    <sheetView workbookViewId="0">
      <selection sqref="A1:XFD1048576"/>
    </sheetView>
  </sheetViews>
  <sheetFormatPr defaultRowHeight="15" x14ac:dyDescent="0.25"/>
  <cols>
    <col min="3" max="3" width="20.140625" customWidth="1"/>
    <col min="4" max="4" width="14.42578125" bestFit="1" customWidth="1"/>
    <col min="5" max="5" width="18.140625" bestFit="1" customWidth="1"/>
    <col min="6" max="6" width="30.140625" customWidth="1"/>
    <col min="7" max="7" width="19.140625" customWidth="1"/>
    <col min="14" max="15" width="20" bestFit="1" customWidth="1"/>
  </cols>
  <sheetData>
    <row r="1" spans="1:15" ht="31.5" x14ac:dyDescent="0.25">
      <c r="A1" s="10" t="s">
        <v>0</v>
      </c>
      <c r="B1" s="10" t="s">
        <v>1</v>
      </c>
      <c r="C1" s="18" t="s">
        <v>2</v>
      </c>
      <c r="D1" s="10" t="s">
        <v>3</v>
      </c>
      <c r="E1" s="19" t="s">
        <v>39</v>
      </c>
      <c r="F1" s="20" t="s">
        <v>40</v>
      </c>
      <c r="G1" s="20" t="s">
        <v>41</v>
      </c>
      <c r="H1" s="7" t="s">
        <v>42</v>
      </c>
      <c r="I1" s="7" t="s">
        <v>43</v>
      </c>
      <c r="J1" s="21" t="s">
        <v>44</v>
      </c>
      <c r="K1" s="7" t="s">
        <v>45</v>
      </c>
      <c r="L1" s="7" t="s">
        <v>46</v>
      </c>
      <c r="M1" s="7" t="s">
        <v>47</v>
      </c>
      <c r="N1" s="7" t="s">
        <v>48</v>
      </c>
      <c r="O1" s="7" t="s">
        <v>48</v>
      </c>
    </row>
    <row r="2" spans="1:15" ht="15.75" x14ac:dyDescent="0.25">
      <c r="A2" s="12" t="s">
        <v>90</v>
      </c>
      <c r="B2" s="13" t="s">
        <v>15</v>
      </c>
      <c r="C2" s="14">
        <v>0.2</v>
      </c>
      <c r="D2" s="12" t="s">
        <v>91</v>
      </c>
      <c r="E2" s="15">
        <v>74.001376921000002</v>
      </c>
      <c r="F2" s="15">
        <v>100.69834122</v>
      </c>
      <c r="G2" s="22">
        <v>0.32669881907793957</v>
      </c>
      <c r="H2" s="16">
        <f>E2^2</f>
        <v>5476.2037862039115</v>
      </c>
      <c r="I2" s="16">
        <f t="shared" ref="I2:J6" si="0">F2^2</f>
        <v>10140.155924459552</v>
      </c>
      <c r="J2" s="16">
        <f t="shared" si="0"/>
        <v>0.10673211838692029</v>
      </c>
      <c r="K2">
        <f>E2/$H$8</f>
        <v>0.23691445518989074</v>
      </c>
      <c r="L2">
        <f>F2/$I$8</f>
        <v>0.19327919380397485</v>
      </c>
      <c r="M2">
        <f>G2/$J$8</f>
        <v>0.54878032746957528</v>
      </c>
      <c r="N2">
        <f>K2+L2+M2</f>
        <v>0.97897397646344086</v>
      </c>
      <c r="O2">
        <f>-1*N2</f>
        <v>-0.97897397646344086</v>
      </c>
    </row>
    <row r="3" spans="1:15" ht="15.75" x14ac:dyDescent="0.25">
      <c r="A3" s="12" t="s">
        <v>92</v>
      </c>
      <c r="B3" s="13" t="s">
        <v>15</v>
      </c>
      <c r="C3" s="14">
        <v>0.96399999999999997</v>
      </c>
      <c r="D3" s="12" t="s">
        <v>91</v>
      </c>
      <c r="E3" s="15">
        <v>103.08403542000001</v>
      </c>
      <c r="F3" s="15">
        <v>164.11958038</v>
      </c>
      <c r="G3" s="22">
        <v>0.24080647988167397</v>
      </c>
      <c r="H3" s="16">
        <f t="shared" ref="H3:H6" si="1">E3^2</f>
        <v>10626.318358471815</v>
      </c>
      <c r="I3" s="16">
        <f t="shared" si="0"/>
        <v>26935.23666410728</v>
      </c>
      <c r="J3" s="16">
        <f t="shared" si="0"/>
        <v>5.7987760753003055E-2</v>
      </c>
      <c r="K3">
        <f t="shared" ref="K3:K6" si="2">E3/$H$8</f>
        <v>0.33002221183501024</v>
      </c>
      <c r="L3">
        <f t="shared" ref="L3:L6" si="3">F3/$I$8</f>
        <v>0.31500916300091808</v>
      </c>
      <c r="M3">
        <f t="shared" ref="M3:M6" si="4">G3/$J$8</f>
        <v>0.40450057107410037</v>
      </c>
      <c r="N3">
        <f t="shared" ref="N3:N6" si="5">K3+L3+M3</f>
        <v>1.0495319459100287</v>
      </c>
      <c r="O3">
        <f t="shared" ref="O3:O6" si="6">-1*N3</f>
        <v>-1.0495319459100287</v>
      </c>
    </row>
    <row r="4" spans="1:15" ht="15.75" x14ac:dyDescent="0.25">
      <c r="A4" s="12" t="s">
        <v>93</v>
      </c>
      <c r="B4" s="13" t="s">
        <v>15</v>
      </c>
      <c r="C4" s="14">
        <v>0.34399999999999997</v>
      </c>
      <c r="D4" s="12" t="s">
        <v>91</v>
      </c>
      <c r="E4" s="15">
        <v>216.75123841000001</v>
      </c>
      <c r="F4" s="15">
        <v>445.47201820999999</v>
      </c>
      <c r="G4" s="22">
        <v>0.28899097688811587</v>
      </c>
      <c r="H4" s="16">
        <f t="shared" si="1"/>
        <v>46981.099352268662</v>
      </c>
      <c r="I4" s="16">
        <f t="shared" si="0"/>
        <v>198445.31900809056</v>
      </c>
      <c r="J4" s="16">
        <f t="shared" si="0"/>
        <v>8.3515784722747524E-2</v>
      </c>
      <c r="K4">
        <f t="shared" si="2"/>
        <v>0.69392629835063002</v>
      </c>
      <c r="L4">
        <f t="shared" si="3"/>
        <v>0.85503367283628828</v>
      </c>
      <c r="M4">
        <f t="shared" si="4"/>
        <v>0.48543965778638992</v>
      </c>
      <c r="N4">
        <f t="shared" si="5"/>
        <v>2.0343996289733082</v>
      </c>
      <c r="O4">
        <f t="shared" si="6"/>
        <v>-2.0343996289733082</v>
      </c>
    </row>
    <row r="5" spans="1:15" ht="15.75" x14ac:dyDescent="0.25">
      <c r="A5" s="12" t="s">
        <v>94</v>
      </c>
      <c r="B5" s="13" t="s">
        <v>15</v>
      </c>
      <c r="C5" s="14">
        <v>1.1279999999999999</v>
      </c>
      <c r="D5" s="12" t="s">
        <v>91</v>
      </c>
      <c r="E5" s="15">
        <v>139.49277351000001</v>
      </c>
      <c r="F5" s="15">
        <v>145.43173830000001</v>
      </c>
      <c r="G5" s="22">
        <v>0.21941122371435123</v>
      </c>
      <c r="H5" s="16">
        <f t="shared" si="1"/>
        <v>19458.233861512159</v>
      </c>
      <c r="I5" s="16">
        <f t="shared" si="0"/>
        <v>21150.390504959687</v>
      </c>
      <c r="J5" s="16">
        <f t="shared" si="0"/>
        <v>4.8141285091829085E-2</v>
      </c>
      <c r="K5">
        <f t="shared" si="2"/>
        <v>0.44658431794220038</v>
      </c>
      <c r="L5">
        <f t="shared" si="3"/>
        <v>0.27913994204456521</v>
      </c>
      <c r="M5">
        <f t="shared" si="4"/>
        <v>0.36856136652191696</v>
      </c>
      <c r="N5">
        <f t="shared" si="5"/>
        <v>1.0942856265086824</v>
      </c>
      <c r="O5">
        <f t="shared" si="6"/>
        <v>-1.0942856265086824</v>
      </c>
    </row>
    <row r="6" spans="1:15" ht="15.75" x14ac:dyDescent="0.25">
      <c r="A6" s="12" t="s">
        <v>95</v>
      </c>
      <c r="B6" s="13" t="s">
        <v>15</v>
      </c>
      <c r="C6" s="14">
        <v>9.8870000000000005</v>
      </c>
      <c r="D6" s="12" t="s">
        <v>91</v>
      </c>
      <c r="E6" s="15">
        <v>122.57116781000001</v>
      </c>
      <c r="F6" s="15">
        <v>121.5288348</v>
      </c>
      <c r="G6" s="22">
        <v>0.24088710716583864</v>
      </c>
      <c r="H6" s="16">
        <f t="shared" si="1"/>
        <v>15023.691178307181</v>
      </c>
      <c r="I6" s="16">
        <f t="shared" si="0"/>
        <v>14769.257687845691</v>
      </c>
      <c r="J6" s="16">
        <f t="shared" si="0"/>
        <v>5.8026598398726231E-2</v>
      </c>
      <c r="K6">
        <f t="shared" si="2"/>
        <v>0.39241001521762514</v>
      </c>
      <c r="L6">
        <f t="shared" si="3"/>
        <v>0.23326099446626458</v>
      </c>
      <c r="M6">
        <f t="shared" si="4"/>
        <v>0.40463600672560268</v>
      </c>
      <c r="N6">
        <f t="shared" si="5"/>
        <v>1.0303070164094925</v>
      </c>
      <c r="O6">
        <f t="shared" si="6"/>
        <v>-1.0303070164094925</v>
      </c>
    </row>
    <row r="7" spans="1:15" x14ac:dyDescent="0.25">
      <c r="G7" t="s">
        <v>13</v>
      </c>
      <c r="H7" s="16">
        <f>SUM(H2:H6)</f>
        <v>97565.546536763737</v>
      </c>
      <c r="I7" s="16">
        <f t="shared" ref="I7:J7" si="7">SUM(I2:I6)</f>
        <v>271440.35978946276</v>
      </c>
      <c r="J7" s="16">
        <f t="shared" si="7"/>
        <v>0.35440354735322621</v>
      </c>
    </row>
    <row r="8" spans="1:15" x14ac:dyDescent="0.25">
      <c r="G8" t="s">
        <v>38</v>
      </c>
      <c r="H8" s="16">
        <f>SQRT(H7)</f>
        <v>312.35484074488704</v>
      </c>
      <c r="I8" s="16">
        <f t="shared" ref="I8:J8" si="8">SQRT(I7)</f>
        <v>520.9993855941317</v>
      </c>
      <c r="J8" s="16">
        <f t="shared" si="8"/>
        <v>0.59531802202959239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8"/>
  <sheetViews>
    <sheetView workbookViewId="0">
      <selection activeCell="G11" sqref="G11"/>
    </sheetView>
  </sheetViews>
  <sheetFormatPr defaultRowHeight="15.75" x14ac:dyDescent="0.25"/>
  <cols>
    <col min="1" max="13" width="9.140625" style="3"/>
    <col min="14" max="14" width="18.7109375" style="3" bestFit="1" customWidth="1"/>
    <col min="15" max="16384" width="9.140625" style="3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57</v>
      </c>
      <c r="N1" s="7" t="s">
        <v>58</v>
      </c>
    </row>
    <row r="2" spans="1:14" x14ac:dyDescent="0.25">
      <c r="A2" s="12" t="s">
        <v>90</v>
      </c>
      <c r="B2" s="13" t="s">
        <v>15</v>
      </c>
      <c r="C2" s="14">
        <v>0.2</v>
      </c>
      <c r="D2" s="12" t="s">
        <v>91</v>
      </c>
      <c r="E2" s="15">
        <v>4.6359612174000002</v>
      </c>
      <c r="F2" s="15">
        <v>1.9546094087999999</v>
      </c>
      <c r="G2" s="15">
        <v>3.9228686608999999</v>
      </c>
      <c r="H2" s="25">
        <f>E2^2</f>
        <v>21.492136409236892</v>
      </c>
      <c r="I2" s="25">
        <f t="shared" ref="I2:J6" si="0">F2^2</f>
        <v>3.820497940969485</v>
      </c>
      <c r="J2" s="25">
        <f t="shared" si="0"/>
        <v>15.388898530671359</v>
      </c>
      <c r="K2" s="3">
        <f>E2/$H$8</f>
        <v>0.17926283461844911</v>
      </c>
      <c r="L2" s="3">
        <f>F2/$I$8</f>
        <v>0.21714574131431907</v>
      </c>
      <c r="M2" s="3">
        <f>G2/$J$8</f>
        <v>0.18348259552510382</v>
      </c>
      <c r="N2" s="3">
        <f>K2+L2+M2</f>
        <v>0.57989117145787206</v>
      </c>
    </row>
    <row r="3" spans="1:14" x14ac:dyDescent="0.25">
      <c r="A3" s="12" t="s">
        <v>92</v>
      </c>
      <c r="B3" s="13" t="s">
        <v>15</v>
      </c>
      <c r="C3" s="14">
        <v>0.96399999999999997</v>
      </c>
      <c r="D3" s="12" t="s">
        <v>91</v>
      </c>
      <c r="E3" s="15">
        <v>9.3136532081999999</v>
      </c>
      <c r="F3" s="15">
        <v>2.8256652290000002</v>
      </c>
      <c r="G3" s="15">
        <v>7.4631351455999999</v>
      </c>
      <c r="H3" s="25">
        <f t="shared" ref="H3:H6" si="1">E3^2</f>
        <v>86.744136082614148</v>
      </c>
      <c r="I3" s="25">
        <f t="shared" si="0"/>
        <v>7.9843839863796235</v>
      </c>
      <c r="J3" s="25">
        <f t="shared" si="0"/>
        <v>55.698386201489932</v>
      </c>
      <c r="K3" s="3">
        <f t="shared" ref="K3:K6" si="2">E3/$H$8</f>
        <v>0.36013931015831635</v>
      </c>
      <c r="L3" s="3">
        <f t="shared" ref="L3:L6" si="3">F3/$I$8</f>
        <v>0.31391497866266704</v>
      </c>
      <c r="M3" s="3">
        <f t="shared" ref="M3:M6" si="4">G3/$J$8</f>
        <v>0.34906990920138242</v>
      </c>
      <c r="N3" s="3">
        <f t="shared" ref="N3:N6" si="5">K3+L3+M3</f>
        <v>1.0231241980223658</v>
      </c>
    </row>
    <row r="4" spans="1:14" x14ac:dyDescent="0.25">
      <c r="A4" s="12" t="s">
        <v>93</v>
      </c>
      <c r="B4" s="13" t="s">
        <v>15</v>
      </c>
      <c r="C4" s="14">
        <v>0.34399999999999997</v>
      </c>
      <c r="D4" s="12" t="s">
        <v>91</v>
      </c>
      <c r="E4" s="15">
        <v>0.60043938328000002</v>
      </c>
      <c r="F4" s="15">
        <v>0.24602759082</v>
      </c>
      <c r="G4" s="15">
        <v>1.342011665</v>
      </c>
      <c r="H4" s="25">
        <f t="shared" si="1"/>
        <v>0.36052745299366679</v>
      </c>
      <c r="I4" s="25">
        <f t="shared" si="0"/>
        <v>6.0529575444693347E-2</v>
      </c>
      <c r="J4" s="25">
        <f t="shared" si="0"/>
        <v>1.8009953089960722</v>
      </c>
      <c r="K4" s="3">
        <f t="shared" si="2"/>
        <v>2.3217723534730582E-2</v>
      </c>
      <c r="L4" s="3">
        <f t="shared" si="3"/>
        <v>2.7332234947740043E-2</v>
      </c>
      <c r="M4" s="3">
        <f t="shared" si="4"/>
        <v>6.2769316233665023E-2</v>
      </c>
      <c r="N4" s="3">
        <f t="shared" si="5"/>
        <v>0.11331927471613565</v>
      </c>
    </row>
    <row r="5" spans="1:14" x14ac:dyDescent="0.25">
      <c r="A5" s="12" t="s">
        <v>94</v>
      </c>
      <c r="B5" s="13" t="s">
        <v>15</v>
      </c>
      <c r="C5" s="14">
        <v>1.1279999999999999</v>
      </c>
      <c r="D5" s="12" t="s">
        <v>91</v>
      </c>
      <c r="E5" s="15">
        <v>17.179631948000001</v>
      </c>
      <c r="F5" s="15">
        <v>6.3367603009</v>
      </c>
      <c r="G5" s="15">
        <v>15.552420958000001</v>
      </c>
      <c r="H5" s="25">
        <f t="shared" si="1"/>
        <v>295.13975386874228</v>
      </c>
      <c r="I5" s="25">
        <f t="shared" si="0"/>
        <v>40.154531111062255</v>
      </c>
      <c r="J5" s="25">
        <f t="shared" si="0"/>
        <v>241.87779765483765</v>
      </c>
      <c r="K5" s="3">
        <f t="shared" si="2"/>
        <v>0.664300104397191</v>
      </c>
      <c r="L5" s="3">
        <f t="shared" si="3"/>
        <v>0.70397722781599148</v>
      </c>
      <c r="M5" s="3">
        <f t="shared" si="4"/>
        <v>0.72742648575396807</v>
      </c>
      <c r="N5" s="3">
        <f t="shared" si="5"/>
        <v>2.0957038179671503</v>
      </c>
    </row>
    <row r="6" spans="1:14" x14ac:dyDescent="0.25">
      <c r="A6" s="12" t="s">
        <v>95</v>
      </c>
      <c r="B6" s="13" t="s">
        <v>15</v>
      </c>
      <c r="C6" s="14">
        <v>9.8870000000000005</v>
      </c>
      <c r="D6" s="12" t="s">
        <v>91</v>
      </c>
      <c r="E6" s="15">
        <v>16.280901871000001</v>
      </c>
      <c r="F6" s="15">
        <v>5.3856048654000004</v>
      </c>
      <c r="G6" s="15">
        <v>11.930667704999999</v>
      </c>
      <c r="H6" s="25">
        <f t="shared" si="1"/>
        <v>265.06776573313135</v>
      </c>
      <c r="I6" s="25">
        <f t="shared" si="0"/>
        <v>29.004739766220155</v>
      </c>
      <c r="J6" s="25">
        <f t="shared" si="0"/>
        <v>142.34083188712995</v>
      </c>
      <c r="K6" s="3">
        <f t="shared" si="2"/>
        <v>0.62954810937290306</v>
      </c>
      <c r="L6" s="3">
        <f t="shared" si="3"/>
        <v>0.59830938890305352</v>
      </c>
      <c r="M6" s="3">
        <f t="shared" si="4"/>
        <v>0.55802782761498537</v>
      </c>
      <c r="N6" s="3">
        <f t="shared" si="5"/>
        <v>1.7858853258909422</v>
      </c>
    </row>
    <row r="7" spans="1:14" x14ac:dyDescent="0.25">
      <c r="G7" s="3" t="s">
        <v>13</v>
      </c>
      <c r="H7" s="25">
        <f>SUM(H2:H6)</f>
        <v>668.80431954671826</v>
      </c>
      <c r="I7" s="25">
        <f t="shared" ref="I7:J7" si="6">SUM(I2:I6)</f>
        <v>81.024682380076214</v>
      </c>
      <c r="J7" s="25">
        <f t="shared" si="6"/>
        <v>457.106909583125</v>
      </c>
    </row>
    <row r="8" spans="1:14" x14ac:dyDescent="0.25">
      <c r="G8" s="3" t="s">
        <v>38</v>
      </c>
      <c r="H8" s="3">
        <f>SQRT(H7)</f>
        <v>25.861251314403141</v>
      </c>
      <c r="I8" s="3">
        <f t="shared" ref="I8:J8" si="7">SQRT(I7)</f>
        <v>9.0013711388919084</v>
      </c>
      <c r="J8" s="3">
        <f t="shared" si="7"/>
        <v>21.38005868988963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"/>
  <sheetViews>
    <sheetView workbookViewId="0">
      <selection activeCell="H9" sqref="H9"/>
    </sheetView>
  </sheetViews>
  <sheetFormatPr defaultRowHeight="15" x14ac:dyDescent="0.25"/>
  <cols>
    <col min="14" max="14" width="10.5703125" bestFit="1" customWidth="1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6" t="s">
        <v>59</v>
      </c>
      <c r="F1" s="27" t="s">
        <v>60</v>
      </c>
      <c r="G1" s="27" t="s">
        <v>61</v>
      </c>
      <c r="H1" t="s">
        <v>62</v>
      </c>
      <c r="I1" s="27" t="s">
        <v>63</v>
      </c>
      <c r="J1" s="27" t="s">
        <v>64</v>
      </c>
      <c r="K1" t="s">
        <v>65</v>
      </c>
      <c r="L1" t="s">
        <v>66</v>
      </c>
      <c r="M1" t="s">
        <v>67</v>
      </c>
      <c r="N1" t="s">
        <v>68</v>
      </c>
      <c r="O1" t="s">
        <v>7</v>
      </c>
    </row>
    <row r="2" spans="1:15" ht="15.75" x14ac:dyDescent="0.25">
      <c r="A2" s="4" t="s">
        <v>90</v>
      </c>
      <c r="B2" s="5" t="s">
        <v>15</v>
      </c>
      <c r="C2" s="6">
        <v>0.2</v>
      </c>
      <c r="D2" s="4" t="s">
        <v>91</v>
      </c>
      <c r="E2" s="28">
        <v>96.109644314999997</v>
      </c>
      <c r="F2" s="28">
        <v>37.474634688999998</v>
      </c>
      <c r="G2" s="28">
        <v>87.325076812999995</v>
      </c>
      <c r="H2" s="16">
        <f>E2^2</f>
        <v>9237.0637303558105</v>
      </c>
      <c r="I2" s="16">
        <f t="shared" ref="I2:J6" si="0">F2^2</f>
        <v>1404.3482450740021</v>
      </c>
      <c r="J2" s="16">
        <f t="shared" si="0"/>
        <v>7625.6690403963494</v>
      </c>
      <c r="K2">
        <f>E2/$H$8</f>
        <v>0.47561797922971832</v>
      </c>
      <c r="L2">
        <f>F2/$I$8</f>
        <v>0.21507490173835483</v>
      </c>
      <c r="M2">
        <f>G2/$J$8</f>
        <v>0.65179193158229243</v>
      </c>
      <c r="N2">
        <f>K2+L2+M2</f>
        <v>1.3424848125503654</v>
      </c>
      <c r="O2">
        <f>-1*N2</f>
        <v>-1.3424848125503654</v>
      </c>
    </row>
    <row r="3" spans="1:15" ht="15.75" x14ac:dyDescent="0.25">
      <c r="A3" s="4" t="s">
        <v>92</v>
      </c>
      <c r="B3" s="5" t="s">
        <v>15</v>
      </c>
      <c r="C3" s="6">
        <v>0.96399999999999997</v>
      </c>
      <c r="D3" s="4" t="s">
        <v>91</v>
      </c>
      <c r="E3" s="28">
        <v>90.798655159999996</v>
      </c>
      <c r="F3" s="28">
        <v>135.75531592999999</v>
      </c>
      <c r="G3" s="28">
        <v>36.590077665999999</v>
      </c>
      <c r="H3" s="16">
        <f t="shared" ref="H3:H6" si="1">E3^2</f>
        <v>8244.395778864593</v>
      </c>
      <c r="I3" s="16">
        <f t="shared" si="0"/>
        <v>18429.505803254109</v>
      </c>
      <c r="J3" s="16">
        <f t="shared" si="0"/>
        <v>1338.833783603912</v>
      </c>
      <c r="K3">
        <f t="shared" ref="K3:K6" si="2">E3/$H$8</f>
        <v>0.44933547711855598</v>
      </c>
      <c r="L3">
        <f t="shared" ref="L3:L5" si="3">F3/$I$8</f>
        <v>0.77912864198445364</v>
      </c>
      <c r="M3">
        <f t="shared" ref="M3:M6" si="4">G3/$J$8</f>
        <v>0.27310731658145926</v>
      </c>
      <c r="N3">
        <f t="shared" ref="N3:N6" si="5">K3+L3+M3</f>
        <v>1.5015714356844689</v>
      </c>
      <c r="O3">
        <f t="shared" ref="O3:O6" si="6">-1*N3</f>
        <v>-1.5015714356844689</v>
      </c>
    </row>
    <row r="4" spans="1:15" ht="15.75" x14ac:dyDescent="0.25">
      <c r="A4" s="4" t="s">
        <v>93</v>
      </c>
      <c r="B4" s="5" t="s">
        <v>15</v>
      </c>
      <c r="C4" s="6">
        <v>0.34399999999999997</v>
      </c>
      <c r="D4" s="4" t="s">
        <v>91</v>
      </c>
      <c r="E4" s="28">
        <v>118.20933895</v>
      </c>
      <c r="F4" s="28">
        <v>65.156623486000001</v>
      </c>
      <c r="G4" s="28">
        <v>44.235090407999998</v>
      </c>
      <c r="H4" s="16">
        <f t="shared" si="1"/>
        <v>13973.447814995989</v>
      </c>
      <c r="I4" s="16">
        <f t="shared" si="0"/>
        <v>4245.385584096367</v>
      </c>
      <c r="J4" s="16">
        <f t="shared" si="0"/>
        <v>1956.7432234039334</v>
      </c>
      <c r="K4">
        <f t="shared" si="2"/>
        <v>0.58498278001331749</v>
      </c>
      <c r="L4">
        <f t="shared" si="3"/>
        <v>0.37394772517870223</v>
      </c>
      <c r="M4">
        <f t="shared" si="4"/>
        <v>0.33016947792086515</v>
      </c>
      <c r="N4">
        <f t="shared" si="5"/>
        <v>1.2890999831128849</v>
      </c>
      <c r="O4">
        <f t="shared" si="6"/>
        <v>-1.2890999831128849</v>
      </c>
    </row>
    <row r="5" spans="1:15" ht="15.75" x14ac:dyDescent="0.25">
      <c r="A5" s="4" t="s">
        <v>94</v>
      </c>
      <c r="B5" s="5" t="s">
        <v>15</v>
      </c>
      <c r="C5" s="6">
        <v>1.1279999999999999</v>
      </c>
      <c r="D5" s="4" t="s">
        <v>91</v>
      </c>
      <c r="E5" s="28">
        <v>67.426640461000005</v>
      </c>
      <c r="F5" s="28">
        <v>34.075889670000002</v>
      </c>
      <c r="G5" s="28">
        <v>78.831684693</v>
      </c>
      <c r="H5" s="16">
        <f t="shared" si="1"/>
        <v>4546.3518438569627</v>
      </c>
      <c r="I5" s="16">
        <f t="shared" si="0"/>
        <v>1161.1662568020129</v>
      </c>
      <c r="J5" s="16">
        <f t="shared" si="0"/>
        <v>6214.4345115365704</v>
      </c>
      <c r="K5">
        <f t="shared" si="2"/>
        <v>0.33367434361948289</v>
      </c>
      <c r="L5">
        <f t="shared" si="3"/>
        <v>0.19556878094327435</v>
      </c>
      <c r="M5">
        <f t="shared" si="4"/>
        <v>0.58839749028754984</v>
      </c>
      <c r="N5">
        <f t="shared" si="5"/>
        <v>1.1176406148503071</v>
      </c>
      <c r="O5">
        <f t="shared" si="6"/>
        <v>-1.1176406148503071</v>
      </c>
    </row>
    <row r="6" spans="1:15" ht="15.75" x14ac:dyDescent="0.25">
      <c r="A6" s="4" t="s">
        <v>95</v>
      </c>
      <c r="B6" s="5" t="s">
        <v>15</v>
      </c>
      <c r="C6" s="6">
        <v>9.8870000000000005</v>
      </c>
      <c r="D6" s="4" t="s">
        <v>91</v>
      </c>
      <c r="E6" s="28">
        <v>69.514866569999995</v>
      </c>
      <c r="F6" s="28">
        <v>71.548203881999996</v>
      </c>
      <c r="G6" s="28">
        <v>28.533052484999999</v>
      </c>
      <c r="H6" s="16">
        <f t="shared" si="1"/>
        <v>4832.316674244903</v>
      </c>
      <c r="I6" s="16">
        <f t="shared" si="0"/>
        <v>5119.145478740239</v>
      </c>
      <c r="J6" s="16">
        <f t="shared" si="0"/>
        <v>814.13508411176463</v>
      </c>
      <c r="K6">
        <f t="shared" si="2"/>
        <v>0.34400835212836989</v>
      </c>
      <c r="L6">
        <f>F6/$I$8</f>
        <v>0.41063036497041189</v>
      </c>
      <c r="M6">
        <f t="shared" si="4"/>
        <v>0.21296990591788945</v>
      </c>
      <c r="N6">
        <f t="shared" si="5"/>
        <v>0.96760862301667128</v>
      </c>
      <c r="O6">
        <f t="shared" si="6"/>
        <v>-0.96760862301667128</v>
      </c>
    </row>
    <row r="7" spans="1:15" x14ac:dyDescent="0.25">
      <c r="G7" t="s">
        <v>13</v>
      </c>
      <c r="H7" s="16">
        <f>SUM(H2:H6)</f>
        <v>40833.575842318263</v>
      </c>
      <c r="I7" s="16">
        <f t="shared" ref="I7:J7" si="7">SUM(I2:I6)</f>
        <v>30359.551367966727</v>
      </c>
      <c r="J7" s="16">
        <f t="shared" si="7"/>
        <v>17949.815643052531</v>
      </c>
    </row>
    <row r="8" spans="1:15" x14ac:dyDescent="0.25">
      <c r="G8" t="s">
        <v>38</v>
      </c>
      <c r="H8" s="16">
        <f>SQRT(H7)</f>
        <v>202.07319426959694</v>
      </c>
      <c r="I8" s="16">
        <f t="shared" ref="I8:J8" si="8">SQRT(I7)</f>
        <v>174.23992472440617</v>
      </c>
      <c r="J8" s="16">
        <f t="shared" si="8"/>
        <v>133.97692205395873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workbookViewId="0">
      <selection activeCell="D17" sqref="D17"/>
    </sheetView>
  </sheetViews>
  <sheetFormatPr defaultRowHeight="15" x14ac:dyDescent="0.25"/>
  <cols>
    <col min="3" max="3" width="20.140625" customWidth="1"/>
    <col min="4" max="4" width="14.42578125" bestFit="1" customWidth="1"/>
    <col min="5" max="5" width="18.140625" bestFit="1" customWidth="1"/>
    <col min="6" max="6" width="30.140625" customWidth="1"/>
    <col min="7" max="7" width="19.140625" customWidth="1"/>
    <col min="14" max="15" width="20" bestFit="1" customWidth="1"/>
  </cols>
  <sheetData>
    <row r="1" spans="1:15" ht="31.5" x14ac:dyDescent="0.25">
      <c r="A1" s="10" t="s">
        <v>0</v>
      </c>
      <c r="B1" s="10" t="s">
        <v>1</v>
      </c>
      <c r="C1" s="18" t="s">
        <v>2</v>
      </c>
      <c r="D1" s="10" t="s">
        <v>3</v>
      </c>
      <c r="E1" s="19" t="s">
        <v>39</v>
      </c>
      <c r="F1" s="20" t="s">
        <v>40</v>
      </c>
      <c r="G1" s="20" t="s">
        <v>41</v>
      </c>
      <c r="H1" s="7" t="s">
        <v>42</v>
      </c>
      <c r="I1" s="7" t="s">
        <v>43</v>
      </c>
      <c r="J1" s="21" t="s">
        <v>44</v>
      </c>
      <c r="K1" s="7" t="s">
        <v>45</v>
      </c>
      <c r="L1" s="7" t="s">
        <v>46</v>
      </c>
      <c r="M1" s="7" t="s">
        <v>47</v>
      </c>
      <c r="N1" s="7" t="s">
        <v>48</v>
      </c>
      <c r="O1" s="7" t="s">
        <v>48</v>
      </c>
    </row>
    <row r="2" spans="1:15" ht="15.75" x14ac:dyDescent="0.25">
      <c r="A2" s="12" t="s">
        <v>14</v>
      </c>
      <c r="B2" s="13" t="s">
        <v>15</v>
      </c>
      <c r="C2" s="14">
        <v>0.94399999999999995</v>
      </c>
      <c r="D2" s="12" t="s">
        <v>16</v>
      </c>
      <c r="E2" s="15">
        <v>50.329927226999999</v>
      </c>
      <c r="F2" s="15">
        <v>185.40762319999999</v>
      </c>
      <c r="G2" s="22">
        <v>0.35885699760704926</v>
      </c>
      <c r="H2" s="23">
        <f>E2^2</f>
        <v>2533.1015746751159</v>
      </c>
      <c r="I2" s="23">
        <f t="shared" ref="I2:J5" si="0">F2^2</f>
        <v>34375.986740673172</v>
      </c>
      <c r="J2" s="21">
        <f t="shared" si="0"/>
        <v>0.12877834473154576</v>
      </c>
      <c r="K2" s="7">
        <f>E2/$H$7</f>
        <v>0.31361859503402545</v>
      </c>
      <c r="L2" s="7">
        <f>F2/$I$7</f>
        <v>0.56293140498996241</v>
      </c>
      <c r="M2" s="7">
        <f>J2/$J$7</f>
        <v>0.15298001068331776</v>
      </c>
      <c r="N2" s="7">
        <f>K2+L2+M2</f>
        <v>1.0295300107073055</v>
      </c>
      <c r="O2">
        <f>-1*N2</f>
        <v>-1.0295300107073055</v>
      </c>
    </row>
    <row r="3" spans="1:15" ht="15.75" x14ac:dyDescent="0.25">
      <c r="A3" s="12" t="s">
        <v>17</v>
      </c>
      <c r="B3" s="13" t="s">
        <v>15</v>
      </c>
      <c r="C3" s="14">
        <v>1.1359999999999999</v>
      </c>
      <c r="D3" s="12" t="s">
        <v>16</v>
      </c>
      <c r="E3" s="15">
        <v>140.48812495999999</v>
      </c>
      <c r="F3" s="15">
        <v>227.07656613</v>
      </c>
      <c r="G3" s="22">
        <v>0.19285859220703197</v>
      </c>
      <c r="H3" s="23">
        <f t="shared" ref="H3:H5" si="1">E3^2</f>
        <v>19736.913254776573</v>
      </c>
      <c r="I3" s="23">
        <f t="shared" si="0"/>
        <v>51563.766885392266</v>
      </c>
      <c r="J3" s="21">
        <f t="shared" si="0"/>
        <v>3.719443658807825E-2</v>
      </c>
      <c r="K3" s="7">
        <f t="shared" ref="K3:K5" si="2">E3/$H$7</f>
        <v>0.87541728741629377</v>
      </c>
      <c r="L3" s="7">
        <f t="shared" ref="L3:L5" si="3">F3/$I$7</f>
        <v>0.68944592571562091</v>
      </c>
      <c r="M3" s="7">
        <f t="shared" ref="M3:M5" si="4">J3/$J$7</f>
        <v>4.4184488614647972E-2</v>
      </c>
      <c r="N3" s="7">
        <f t="shared" ref="N3:N5" si="5">K3+L3+M3</f>
        <v>1.6090477017465628</v>
      </c>
      <c r="O3">
        <f t="shared" ref="O3:O5" si="6">-1*N3</f>
        <v>-1.6090477017465628</v>
      </c>
    </row>
    <row r="4" spans="1:15" ht="15.75" x14ac:dyDescent="0.25">
      <c r="A4" s="12" t="s">
        <v>20</v>
      </c>
      <c r="B4" s="13" t="s">
        <v>15</v>
      </c>
      <c r="C4" s="14">
        <v>7.9000000000000001E-2</v>
      </c>
      <c r="D4" s="12" t="s">
        <v>16</v>
      </c>
      <c r="E4" s="15">
        <v>36.767118033000003</v>
      </c>
      <c r="F4" s="15">
        <v>107.91111290000001</v>
      </c>
      <c r="G4" s="22">
        <v>0.41916619117550769</v>
      </c>
      <c r="H4" s="23">
        <f t="shared" si="1"/>
        <v>1351.8209684525541</v>
      </c>
      <c r="I4" s="23">
        <f t="shared" si="0"/>
        <v>11644.808287316548</v>
      </c>
      <c r="J4" s="21">
        <f t="shared" si="0"/>
        <v>0.17570029582458227</v>
      </c>
      <c r="K4" s="7">
        <f t="shared" si="2"/>
        <v>0.22910527664688934</v>
      </c>
      <c r="L4" s="7">
        <f t="shared" si="3"/>
        <v>0.32763784654798089</v>
      </c>
      <c r="M4" s="7">
        <f t="shared" si="4"/>
        <v>0.20872013216460028</v>
      </c>
      <c r="N4" s="7">
        <f t="shared" si="5"/>
        <v>0.76546325535947057</v>
      </c>
      <c r="O4">
        <f t="shared" si="6"/>
        <v>-0.76546325535947057</v>
      </c>
    </row>
    <row r="5" spans="1:15" ht="15.75" x14ac:dyDescent="0.25">
      <c r="A5" s="12" t="s">
        <v>22</v>
      </c>
      <c r="B5" s="13" t="s">
        <v>15</v>
      </c>
      <c r="C5" s="14">
        <v>0.82299999999999995</v>
      </c>
      <c r="D5" s="12" t="s">
        <v>16</v>
      </c>
      <c r="E5" s="15">
        <v>46.178127037000003</v>
      </c>
      <c r="F5" s="15">
        <v>104.37468317</v>
      </c>
      <c r="G5" s="22">
        <v>0.60576534298050588</v>
      </c>
      <c r="H5" s="23">
        <f t="shared" si="1"/>
        <v>2132.4194166453108</v>
      </c>
      <c r="I5" s="23">
        <f t="shared" si="0"/>
        <v>10894.074486837881</v>
      </c>
      <c r="J5" s="21">
        <f t="shared" si="0"/>
        <v>0.36695165075628994</v>
      </c>
      <c r="K5" s="7">
        <f t="shared" si="2"/>
        <v>0.28774767063198731</v>
      </c>
      <c r="L5" s="7">
        <f t="shared" si="3"/>
        <v>0.31690060003029202</v>
      </c>
      <c r="M5" s="7">
        <f t="shared" si="4"/>
        <v>0.43591387643614499</v>
      </c>
      <c r="N5" s="7">
        <f t="shared" si="5"/>
        <v>1.0405621470984243</v>
      </c>
      <c r="O5">
        <f t="shared" si="6"/>
        <v>-1.0405621470984243</v>
      </c>
    </row>
    <row r="6" spans="1:15" ht="15.75" x14ac:dyDescent="0.25">
      <c r="G6" t="s">
        <v>13</v>
      </c>
      <c r="H6" s="16">
        <f>SUM(H2:H5)</f>
        <v>25754.25521454955</v>
      </c>
      <c r="I6" s="16">
        <f t="shared" ref="I6:J6" si="7">SUM(I2:I5)</f>
        <v>108478.63640021988</v>
      </c>
      <c r="J6" s="24">
        <f t="shared" si="7"/>
        <v>0.70862472790049624</v>
      </c>
      <c r="K6" s="7"/>
    </row>
    <row r="7" spans="1:15" ht="15.75" x14ac:dyDescent="0.25">
      <c r="G7" t="s">
        <v>38</v>
      </c>
      <c r="H7" s="23">
        <f>SQRT(H6)</f>
        <v>160.481323569285</v>
      </c>
      <c r="I7" s="23">
        <f t="shared" ref="I7" si="8">SQRT(I6)</f>
        <v>329.36095154134449</v>
      </c>
      <c r="J7" s="21">
        <f>SQRT(J6)</f>
        <v>0.84179850789871102</v>
      </c>
      <c r="K7" s="7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0"/>
  <sheetViews>
    <sheetView workbookViewId="0">
      <selection activeCell="J7" sqref="J7"/>
    </sheetView>
  </sheetViews>
  <sheetFormatPr defaultRowHeight="15.75" x14ac:dyDescent="0.25"/>
  <cols>
    <col min="1" max="1" width="10.7109375" style="3" bestFit="1" customWidth="1"/>
    <col min="2" max="2" width="9.140625" style="3"/>
    <col min="3" max="3" width="6.140625" style="3" customWidth="1"/>
    <col min="4" max="4" width="10.85546875" style="3" customWidth="1"/>
    <col min="5" max="5" width="13.85546875" style="3" bestFit="1" customWidth="1"/>
    <col min="6" max="6" width="12.7109375" style="3" bestFit="1" customWidth="1"/>
    <col min="7" max="8" width="9.140625" style="3"/>
    <col min="9" max="9" width="11.5703125" style="3" bestFit="1" customWidth="1"/>
    <col min="10" max="10" width="9.140625" style="3"/>
    <col min="11" max="11" width="9.5703125" style="3" bestFit="1" customWidth="1"/>
    <col min="12" max="16384" width="9.140625" style="3"/>
  </cols>
  <sheetData>
    <row r="1" spans="1:16" ht="47.25" x14ac:dyDescent="0.25">
      <c r="A1" s="1" t="s">
        <v>0</v>
      </c>
      <c r="B1" s="1" t="s">
        <v>2</v>
      </c>
      <c r="C1" s="1" t="s">
        <v>3</v>
      </c>
      <c r="D1" s="2" t="s">
        <v>4</v>
      </c>
      <c r="E1" s="3" t="s">
        <v>5</v>
      </c>
      <c r="F1" s="3" t="s">
        <v>6</v>
      </c>
      <c r="G1" s="3" t="s">
        <v>7</v>
      </c>
      <c r="I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</row>
    <row r="2" spans="1:16" x14ac:dyDescent="0.25">
      <c r="A2" s="4" t="s">
        <v>90</v>
      </c>
      <c r="B2" s="6">
        <v>0.2</v>
      </c>
      <c r="C2" s="4" t="s">
        <v>91</v>
      </c>
      <c r="D2" s="3">
        <v>1.6887637090256558</v>
      </c>
      <c r="E2" s="3">
        <v>-0.97897397646344086</v>
      </c>
      <c r="F2" s="3">
        <v>0.57989117145787206</v>
      </c>
      <c r="G2" s="3">
        <v>-1.3424848125503654</v>
      </c>
      <c r="L2" s="3">
        <f>D7*((1-J3)+(1-J4)+(1-J5))</f>
        <v>0.76140310719594062</v>
      </c>
      <c r="M2" s="3">
        <f>E7*((1-J3)+(1-J7)+(1-J8))</f>
        <v>0.63759313594949696</v>
      </c>
      <c r="N2" s="3">
        <f>F7*((1-J4)+(1-J7)+(J10))</f>
        <v>1.4183520827269867</v>
      </c>
      <c r="O2" s="3">
        <f>G7*((1-J5)+(1-J8)+(J10))</f>
        <v>0.58134326000203562</v>
      </c>
      <c r="P2" s="3">
        <f>SUM(L2:O2)</f>
        <v>3.3986915858744595</v>
      </c>
    </row>
    <row r="3" spans="1:16" x14ac:dyDescent="0.25">
      <c r="A3" s="4" t="s">
        <v>92</v>
      </c>
      <c r="B3" s="6">
        <v>0.96399999999999997</v>
      </c>
      <c r="C3" s="4" t="s">
        <v>91</v>
      </c>
      <c r="D3" s="3">
        <v>1.4569516478166751</v>
      </c>
      <c r="E3" s="3">
        <v>-1.0495319459100287</v>
      </c>
      <c r="F3" s="3">
        <v>1.0231241980223658</v>
      </c>
      <c r="G3" s="3">
        <v>-1.5015714356844689</v>
      </c>
      <c r="I3" s="3" t="s">
        <v>18</v>
      </c>
      <c r="J3" s="3">
        <f>CORREL(D2:D6,E2:E6)</f>
        <v>0.84757214690549942</v>
      </c>
      <c r="K3" s="3" t="s">
        <v>19</v>
      </c>
      <c r="L3" s="29">
        <f>L2/$P$2</f>
        <v>0.2240283026446005</v>
      </c>
      <c r="M3" s="29">
        <f>M2/$P$2</f>
        <v>0.18759958644068869</v>
      </c>
      <c r="N3" s="29">
        <f>N2/$P$2</f>
        <v>0.41732297470647212</v>
      </c>
      <c r="O3" s="29">
        <f>O2/$P$2</f>
        <v>0.17104913620823881</v>
      </c>
    </row>
    <row r="4" spans="1:16" x14ac:dyDescent="0.25">
      <c r="A4" s="4" t="s">
        <v>93</v>
      </c>
      <c r="B4" s="6">
        <v>0.34399999999999997</v>
      </c>
      <c r="C4" s="4" t="s">
        <v>91</v>
      </c>
      <c r="D4" s="3">
        <v>0.77150161576936993</v>
      </c>
      <c r="E4" s="3">
        <v>-2.0343996289733082</v>
      </c>
      <c r="F4" s="3">
        <v>0.11331927471613565</v>
      </c>
      <c r="G4" s="3">
        <v>-1.2890999831128849</v>
      </c>
      <c r="I4" s="3" t="s">
        <v>21</v>
      </c>
      <c r="J4" s="3">
        <f>CORREL(D2:D6,F2:F6)</f>
        <v>0.28481987767531142</v>
      </c>
    </row>
    <row r="5" spans="1:16" x14ac:dyDescent="0.25">
      <c r="A5" s="4" t="s">
        <v>94</v>
      </c>
      <c r="B5" s="6">
        <v>1.1279999999999999</v>
      </c>
      <c r="C5" s="4" t="s">
        <v>91</v>
      </c>
      <c r="D5" s="3">
        <v>1.4378537721886169</v>
      </c>
      <c r="E5" s="3">
        <v>-1.0942856265086824</v>
      </c>
      <c r="F5" s="3">
        <v>2.0957038179671503</v>
      </c>
      <c r="G5" s="3">
        <v>-1.1176406148503071</v>
      </c>
      <c r="I5" s="3" t="s">
        <v>23</v>
      </c>
      <c r="J5" s="3">
        <f>CORREL(D2:D6,G2:G6)</f>
        <v>-0.2836301108248262</v>
      </c>
    </row>
    <row r="6" spans="1:16" x14ac:dyDescent="0.25">
      <c r="A6" s="4" t="s">
        <v>95</v>
      </c>
      <c r="B6" s="6">
        <v>9.8870000000000005</v>
      </c>
      <c r="C6" s="4" t="s">
        <v>91</v>
      </c>
      <c r="D6" s="3">
        <v>1.1356281030798707</v>
      </c>
      <c r="E6" s="3">
        <v>-1.0303070164094925</v>
      </c>
      <c r="F6" s="3">
        <v>1.7858853258909422</v>
      </c>
      <c r="G6" s="3">
        <v>-0.96760862301667128</v>
      </c>
    </row>
    <row r="7" spans="1:16" x14ac:dyDescent="0.25">
      <c r="C7" s="9" t="s">
        <v>96</v>
      </c>
      <c r="D7" s="3">
        <f>_xlfn.STDEV.S(D2:D6)</f>
        <v>0.35393716393582603</v>
      </c>
      <c r="E7" s="3">
        <f t="shared" ref="E7:G7" si="0">_xlfn.STDEV.S(E2:E6)</f>
        <v>0.44739691608369031</v>
      </c>
      <c r="F7" s="3">
        <f t="shared" si="0"/>
        <v>0.82309004608204295</v>
      </c>
      <c r="G7" s="3">
        <f t="shared" si="0"/>
        <v>0.20641868268211885</v>
      </c>
      <c r="I7" s="3" t="s">
        <v>25</v>
      </c>
      <c r="J7" s="3">
        <f>CORREL(E2:E6,F2:F6)</f>
        <v>0.62599352979211798</v>
      </c>
    </row>
    <row r="8" spans="1:16" x14ac:dyDescent="0.25">
      <c r="I8" s="3" t="s">
        <v>26</v>
      </c>
      <c r="J8" s="3">
        <f>CORREL(E2:E6,G2:G6)</f>
        <v>0.10131690959578389</v>
      </c>
    </row>
    <row r="10" spans="1:16" x14ac:dyDescent="0.25">
      <c r="I10" s="3" t="s">
        <v>27</v>
      </c>
      <c r="J10" s="3">
        <f>CORREL(F2:F6,G2:G6)</f>
        <v>0.63401743536015642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7"/>
  <sheetViews>
    <sheetView workbookViewId="0">
      <selection sqref="A1:XFD1048576"/>
    </sheetView>
  </sheetViews>
  <sheetFormatPr defaultRowHeight="15" x14ac:dyDescent="0.25"/>
  <cols>
    <col min="4" max="4" width="14.42578125" bestFit="1" customWidth="1"/>
    <col min="5" max="5" width="13.28515625" bestFit="1" customWidth="1"/>
    <col min="6" max="6" width="16.7109375" bestFit="1" customWidth="1"/>
    <col min="7" max="7" width="13.7109375" bestFit="1" customWidth="1"/>
    <col min="14" max="14" width="11.140625" bestFit="1" customWidth="1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28</v>
      </c>
      <c r="F1" s="7" t="s">
        <v>29</v>
      </c>
      <c r="G1" s="7" t="s">
        <v>30</v>
      </c>
      <c r="H1" s="7" t="s">
        <v>31</v>
      </c>
      <c r="I1" s="7" t="s">
        <v>32</v>
      </c>
      <c r="J1" s="7" t="s">
        <v>33</v>
      </c>
      <c r="K1" s="7" t="s">
        <v>34</v>
      </c>
      <c r="L1" s="7" t="s">
        <v>35</v>
      </c>
      <c r="M1" s="7" t="s">
        <v>36</v>
      </c>
      <c r="N1" s="7" t="s">
        <v>37</v>
      </c>
    </row>
    <row r="2" spans="1:14" ht="15.75" x14ac:dyDescent="0.25">
      <c r="A2" s="12" t="s">
        <v>97</v>
      </c>
      <c r="B2" s="13" t="s">
        <v>15</v>
      </c>
      <c r="C2" s="14">
        <v>0.33600000000000002</v>
      </c>
      <c r="D2" s="12" t="s">
        <v>98</v>
      </c>
      <c r="E2" s="15">
        <v>1.4824080100999999</v>
      </c>
      <c r="F2" s="15">
        <v>1.5586933582</v>
      </c>
      <c r="G2" s="15">
        <v>0.55197536368</v>
      </c>
      <c r="H2" s="16">
        <f>E2^2</f>
        <v>2.1975335084086414</v>
      </c>
      <c r="I2" s="16">
        <f t="shared" ref="I2:J5" si="0">F2^2</f>
        <v>2.4295249848967937</v>
      </c>
      <c r="J2" s="16">
        <f t="shared" si="0"/>
        <v>0.30467680210966824</v>
      </c>
      <c r="K2">
        <f>E2/$H$7</f>
        <v>0.18871207870815768</v>
      </c>
      <c r="L2">
        <f>F2/$I$7</f>
        <v>0.19324271108165589</v>
      </c>
      <c r="M2">
        <f>G2/$J$7</f>
        <v>0.16108676826262233</v>
      </c>
      <c r="N2">
        <f>K2+L2+M2</f>
        <v>0.54304155805243592</v>
      </c>
    </row>
    <row r="3" spans="1:14" ht="15.75" x14ac:dyDescent="0.25">
      <c r="A3" s="12" t="s">
        <v>99</v>
      </c>
      <c r="B3" s="13" t="s">
        <v>15</v>
      </c>
      <c r="C3" s="14">
        <v>4.7409999999999997</v>
      </c>
      <c r="D3" s="12" t="s">
        <v>98</v>
      </c>
      <c r="E3" s="15">
        <v>1.5487732477</v>
      </c>
      <c r="F3" s="15">
        <v>1.8890046647000001</v>
      </c>
      <c r="G3" s="15">
        <v>0.40374012734999998</v>
      </c>
      <c r="H3" s="16">
        <f t="shared" ref="H3:H5" si="1">E3^2</f>
        <v>2.3986985727912056</v>
      </c>
      <c r="I3" s="16">
        <f t="shared" si="0"/>
        <v>3.5683386232583598</v>
      </c>
      <c r="J3" s="16">
        <f t="shared" si="0"/>
        <v>0.1630060904325942</v>
      </c>
      <c r="K3">
        <f>E3/$H$7</f>
        <v>0.19716044235441993</v>
      </c>
      <c r="L3">
        <f>F3/$I$7</f>
        <v>0.23419383981597977</v>
      </c>
      <c r="M3">
        <f>G3/$J$7</f>
        <v>0.11782625930829674</v>
      </c>
      <c r="N3">
        <f t="shared" ref="N3:N5" si="2">K3+L3+M3</f>
        <v>0.54918054147869644</v>
      </c>
    </row>
    <row r="4" spans="1:14" ht="15.75" x14ac:dyDescent="0.25">
      <c r="A4" s="12" t="s">
        <v>100</v>
      </c>
      <c r="B4" s="13" t="s">
        <v>15</v>
      </c>
      <c r="C4" s="14">
        <v>4.8000000000000001E-2</v>
      </c>
      <c r="D4" s="12" t="s">
        <v>98</v>
      </c>
      <c r="E4" s="15">
        <v>7.3704806988999998</v>
      </c>
      <c r="F4" s="15">
        <v>7.3732750079000002</v>
      </c>
      <c r="G4" s="15">
        <v>3.2177874218000002</v>
      </c>
      <c r="H4" s="16">
        <f t="shared" si="1"/>
        <v>54.32398573285743</v>
      </c>
      <c r="I4" s="16">
        <f t="shared" si="0"/>
        <v>54.365184342122745</v>
      </c>
      <c r="J4" s="16">
        <f t="shared" si="0"/>
        <v>10.354155891894292</v>
      </c>
      <c r="K4">
        <f>E4/$H$7</f>
        <v>0.93826984493556997</v>
      </c>
      <c r="L4">
        <f>F4/$I$7</f>
        <v>0.91411928111545204</v>
      </c>
      <c r="M4">
        <f>G4/$J$7</f>
        <v>0.93906904336835528</v>
      </c>
      <c r="N4">
        <f t="shared" si="2"/>
        <v>2.7914581694193776</v>
      </c>
    </row>
    <row r="5" spans="1:14" ht="15.75" x14ac:dyDescent="0.25">
      <c r="A5" s="12" t="s">
        <v>101</v>
      </c>
      <c r="B5" s="13" t="s">
        <v>15</v>
      </c>
      <c r="C5" s="14">
        <v>1.631</v>
      </c>
      <c r="D5" s="12" t="s">
        <v>98</v>
      </c>
      <c r="E5" s="15">
        <v>1.6694371305</v>
      </c>
      <c r="F5" s="15">
        <v>2.1672821510000002</v>
      </c>
      <c r="G5" s="15">
        <v>0.95893426726999997</v>
      </c>
      <c r="H5" s="16">
        <f t="shared" si="1"/>
        <v>2.7870203326920739</v>
      </c>
      <c r="I5" s="16">
        <f t="shared" si="0"/>
        <v>4.6971119220431881</v>
      </c>
      <c r="J5" s="16">
        <f t="shared" si="0"/>
        <v>0.91955492894465174</v>
      </c>
      <c r="K5">
        <f>E5/$H$7</f>
        <v>0.21252107990699862</v>
      </c>
      <c r="L5">
        <f>F5/$I$7</f>
        <v>0.26869395210727776</v>
      </c>
      <c r="M5">
        <f>G5/$J$7</f>
        <v>0.27985238518790634</v>
      </c>
      <c r="N5">
        <f t="shared" si="2"/>
        <v>0.76106741720218274</v>
      </c>
    </row>
    <row r="6" spans="1:14" x14ac:dyDescent="0.25">
      <c r="G6" t="s">
        <v>13</v>
      </c>
      <c r="H6" s="16">
        <f>SUM(H2:H5)</f>
        <v>61.707238146749354</v>
      </c>
      <c r="I6" s="16">
        <f>SUM(I2:I5)</f>
        <v>65.060159872321094</v>
      </c>
      <c r="J6" s="16">
        <f>SUM(J2:J5)</f>
        <v>11.741393713381207</v>
      </c>
    </row>
    <row r="7" spans="1:14" x14ac:dyDescent="0.25">
      <c r="G7" t="s">
        <v>38</v>
      </c>
      <c r="H7" s="16">
        <f>SQRT(H6)</f>
        <v>7.8553954799710342</v>
      </c>
      <c r="I7" s="16">
        <f t="shared" ref="I7:J7" si="3">SQRT(I6)</f>
        <v>8.0659878423117579</v>
      </c>
      <c r="J7" s="16">
        <f t="shared" si="3"/>
        <v>3.4265717143204819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7"/>
  <sheetViews>
    <sheetView workbookViewId="0">
      <selection sqref="A1:XFD1048576"/>
    </sheetView>
  </sheetViews>
  <sheetFormatPr defaultRowHeight="15" x14ac:dyDescent="0.25"/>
  <cols>
    <col min="3" max="3" width="20.140625" customWidth="1"/>
    <col min="4" max="4" width="14.42578125" bestFit="1" customWidth="1"/>
    <col min="5" max="5" width="18.140625" bestFit="1" customWidth="1"/>
    <col min="6" max="6" width="30.140625" customWidth="1"/>
    <col min="7" max="7" width="19.140625" customWidth="1"/>
    <col min="14" max="14" width="20" bestFit="1" customWidth="1"/>
  </cols>
  <sheetData>
    <row r="1" spans="1:15" ht="31.5" x14ac:dyDescent="0.25">
      <c r="A1" s="10" t="s">
        <v>0</v>
      </c>
      <c r="B1" s="10" t="s">
        <v>1</v>
      </c>
      <c r="C1" s="18" t="s">
        <v>2</v>
      </c>
      <c r="D1" s="10" t="s">
        <v>3</v>
      </c>
      <c r="E1" s="19" t="s">
        <v>39</v>
      </c>
      <c r="F1" s="20" t="s">
        <v>40</v>
      </c>
      <c r="G1" s="20" t="s">
        <v>41</v>
      </c>
      <c r="H1" s="7" t="s">
        <v>42</v>
      </c>
      <c r="I1" s="7" t="s">
        <v>43</v>
      </c>
      <c r="J1" s="21" t="s">
        <v>44</v>
      </c>
      <c r="K1" s="7" t="s">
        <v>45</v>
      </c>
      <c r="L1" s="7" t="s">
        <v>46</v>
      </c>
      <c r="M1" s="7" t="s">
        <v>47</v>
      </c>
      <c r="N1" s="7" t="s">
        <v>48</v>
      </c>
      <c r="O1" s="7" t="s">
        <v>48</v>
      </c>
    </row>
    <row r="2" spans="1:15" ht="15.75" x14ac:dyDescent="0.25">
      <c r="A2" s="12" t="s">
        <v>97</v>
      </c>
      <c r="B2" s="13" t="s">
        <v>15</v>
      </c>
      <c r="C2" s="14">
        <v>0.33600000000000002</v>
      </c>
      <c r="D2" s="12" t="s">
        <v>98</v>
      </c>
      <c r="E2" s="15">
        <v>4.0042185959000003</v>
      </c>
      <c r="F2" s="15">
        <v>177.15391417000001</v>
      </c>
      <c r="G2" s="22">
        <v>0.27362070008959538</v>
      </c>
      <c r="H2" s="16">
        <f>E2^2</f>
        <v>16.033766563751371</v>
      </c>
      <c r="I2" s="16">
        <f t="shared" ref="I2:J5" si="0">F2^2</f>
        <v>31383.50930575173</v>
      </c>
      <c r="J2" s="16">
        <f t="shared" si="0"/>
        <v>7.4868287517520296E-2</v>
      </c>
      <c r="K2">
        <f>E2/$H$7</f>
        <v>1.7530562793367094E-2</v>
      </c>
      <c r="L2">
        <f>F2/$I$7</f>
        <v>0.5288623937472513</v>
      </c>
      <c r="M2">
        <f>G2/$J$7</f>
        <v>0.44400170890940976</v>
      </c>
      <c r="N2">
        <f>K2+L2+M2</f>
        <v>0.99039466545002819</v>
      </c>
      <c r="O2">
        <f>-1*N2</f>
        <v>-0.99039466545002819</v>
      </c>
    </row>
    <row r="3" spans="1:15" ht="15.75" x14ac:dyDescent="0.25">
      <c r="A3" s="12" t="s">
        <v>99</v>
      </c>
      <c r="B3" s="13" t="s">
        <v>15</v>
      </c>
      <c r="C3" s="14">
        <v>4.7409999999999997</v>
      </c>
      <c r="D3" s="12" t="s">
        <v>98</v>
      </c>
      <c r="E3" s="15">
        <v>216.74239360999999</v>
      </c>
      <c r="F3" s="15">
        <v>208.41514935000001</v>
      </c>
      <c r="G3" s="22">
        <v>0.14688399839118998</v>
      </c>
      <c r="H3" s="16">
        <f t="shared" ref="H3:H5" si="1">E3^2</f>
        <v>46977.265187792167</v>
      </c>
      <c r="I3" s="16">
        <f t="shared" si="0"/>
        <v>43436.874478582809</v>
      </c>
      <c r="J3" s="16">
        <f t="shared" si="0"/>
        <v>2.1574908983383101E-2</v>
      </c>
      <c r="K3">
        <f>E3/$H$7</f>
        <v>0.94890327542439734</v>
      </c>
      <c r="L3">
        <f>F3/$I$7</f>
        <v>0.62218740858675026</v>
      </c>
      <c r="M3">
        <f>G3/$J$7</f>
        <v>0.23834726786306931</v>
      </c>
      <c r="N3">
        <f t="shared" ref="N3:N5" si="2">K3+L3+M3</f>
        <v>1.809437951874217</v>
      </c>
      <c r="O3">
        <f t="shared" ref="O3:O5" si="3">-1*N3</f>
        <v>-1.809437951874217</v>
      </c>
    </row>
    <row r="4" spans="1:15" ht="15.75" x14ac:dyDescent="0.25">
      <c r="A4" s="12" t="s">
        <v>100</v>
      </c>
      <c r="B4" s="13" t="s">
        <v>15</v>
      </c>
      <c r="C4" s="14">
        <v>4.8000000000000001E-2</v>
      </c>
      <c r="D4" s="12" t="s">
        <v>98</v>
      </c>
      <c r="E4" s="15">
        <v>23.638745896</v>
      </c>
      <c r="F4" s="15">
        <v>26.405239686000002</v>
      </c>
      <c r="G4" s="22">
        <v>0.37607156077697895</v>
      </c>
      <c r="H4" s="16">
        <f t="shared" si="1"/>
        <v>558.79030753565678</v>
      </c>
      <c r="I4" s="16">
        <f t="shared" si="0"/>
        <v>697.23668287510941</v>
      </c>
      <c r="J4" s="16">
        <f t="shared" si="0"/>
        <v>0.14142981882523298</v>
      </c>
      <c r="K4">
        <f>E4/$H$7</f>
        <v>0.10349098316225536</v>
      </c>
      <c r="L4">
        <f>F4/$I$7</f>
        <v>7.8828279540056168E-2</v>
      </c>
      <c r="M4">
        <f>G4/$J$7</f>
        <v>0.610247746616145</v>
      </c>
      <c r="N4">
        <f t="shared" si="2"/>
        <v>0.79256700931845647</v>
      </c>
      <c r="O4">
        <f t="shared" si="3"/>
        <v>-0.79256700931845647</v>
      </c>
    </row>
    <row r="5" spans="1:15" ht="15.75" x14ac:dyDescent="0.25">
      <c r="A5" s="12" t="s">
        <v>101</v>
      </c>
      <c r="B5" s="13" t="s">
        <v>15</v>
      </c>
      <c r="C5" s="14">
        <v>1.631</v>
      </c>
      <c r="D5" s="12" t="s">
        <v>98</v>
      </c>
      <c r="E5" s="15">
        <v>67.975539542000007</v>
      </c>
      <c r="F5" s="15">
        <v>191.54214372000001</v>
      </c>
      <c r="G5" s="22">
        <v>0.37670140266999796</v>
      </c>
      <c r="H5" s="16">
        <f t="shared" si="1"/>
        <v>4620.6739760260061</v>
      </c>
      <c r="I5" s="16">
        <f t="shared" si="0"/>
        <v>36688.392820853143</v>
      </c>
      <c r="J5" s="16">
        <f t="shared" si="0"/>
        <v>0.14190394677354395</v>
      </c>
      <c r="K5">
        <f>E5/$H$7</f>
        <v>0.29759850413116629</v>
      </c>
      <c r="L5">
        <f>F5/$I$7</f>
        <v>0.57181596639197318</v>
      </c>
      <c r="M5">
        <f>G5/$J$7</f>
        <v>0.6112697850684683</v>
      </c>
      <c r="N5">
        <f t="shared" si="2"/>
        <v>1.4806842555916078</v>
      </c>
      <c r="O5">
        <f t="shared" si="3"/>
        <v>-1.4806842555916078</v>
      </c>
    </row>
    <row r="6" spans="1:15" x14ac:dyDescent="0.25">
      <c r="G6" t="s">
        <v>13</v>
      </c>
      <c r="H6" s="16">
        <f>SUM(H2:H5)</f>
        <v>52172.763237917577</v>
      </c>
      <c r="I6" s="16">
        <f>SUM(I2:I5)</f>
        <v>112206.01328806279</v>
      </c>
      <c r="J6" s="16">
        <f>SUM(J2:J5)</f>
        <v>0.37977696209968032</v>
      </c>
    </row>
    <row r="7" spans="1:15" x14ac:dyDescent="0.25">
      <c r="G7" t="s">
        <v>38</v>
      </c>
      <c r="H7" s="16">
        <f>SQRT(H6)</f>
        <v>228.41357936409469</v>
      </c>
      <c r="I7" s="16">
        <f t="shared" ref="I7:J7" si="4">SQRT(I6)</f>
        <v>334.97166042527061</v>
      </c>
      <c r="J7" s="16">
        <f t="shared" si="4"/>
        <v>0.6162604661177612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7"/>
  <sheetViews>
    <sheetView workbookViewId="0">
      <selection sqref="A1:XFD1048576"/>
    </sheetView>
  </sheetViews>
  <sheetFormatPr defaultRowHeight="15.75" x14ac:dyDescent="0.25"/>
  <cols>
    <col min="1" max="13" width="9.140625" style="3"/>
    <col min="14" max="14" width="18.7109375" style="3" bestFit="1" customWidth="1"/>
    <col min="15" max="16384" width="9.140625" style="3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57</v>
      </c>
      <c r="N1" s="7" t="s">
        <v>58</v>
      </c>
    </row>
    <row r="2" spans="1:14" x14ac:dyDescent="0.25">
      <c r="A2" s="12" t="s">
        <v>97</v>
      </c>
      <c r="B2" s="13" t="s">
        <v>15</v>
      </c>
      <c r="C2" s="14">
        <v>0.33600000000000002</v>
      </c>
      <c r="D2" s="12" t="s">
        <v>98</v>
      </c>
      <c r="E2" s="15">
        <v>19.692007733000001</v>
      </c>
      <c r="F2" s="15">
        <v>5.2928117685</v>
      </c>
      <c r="G2" s="15">
        <v>14.669234985999999</v>
      </c>
      <c r="H2" s="25">
        <f>E2^2</f>
        <v>387.77516855653181</v>
      </c>
      <c r="I2" s="25">
        <f t="shared" ref="I2:J5" si="0">F2^2</f>
        <v>28.013856416772096</v>
      </c>
      <c r="J2" s="25">
        <f t="shared" si="0"/>
        <v>215.18645507448639</v>
      </c>
      <c r="K2" s="3">
        <f>E2/$H$7</f>
        <v>0.26636980671026844</v>
      </c>
      <c r="L2" s="3">
        <f>F2/$I$7</f>
        <v>0.44495902457211378</v>
      </c>
      <c r="M2" s="3">
        <f>G2/$J$7</f>
        <v>0.59424143686754749</v>
      </c>
      <c r="N2" s="3">
        <f>K2+L2+M2</f>
        <v>1.3055702681499297</v>
      </c>
    </row>
    <row r="3" spans="1:14" x14ac:dyDescent="0.25">
      <c r="A3" s="12" t="s">
        <v>99</v>
      </c>
      <c r="B3" s="13" t="s">
        <v>15</v>
      </c>
      <c r="C3" s="14">
        <v>4.7409999999999997</v>
      </c>
      <c r="D3" s="12" t="s">
        <v>98</v>
      </c>
      <c r="E3" s="15">
        <v>0.13288919437999999</v>
      </c>
      <c r="F3" s="15">
        <v>4.5338929543999998E-2</v>
      </c>
      <c r="G3" s="15">
        <v>0.13983212727</v>
      </c>
      <c r="H3" s="25">
        <f t="shared" ref="H3:H5" si="1">E3^2</f>
        <v>1.765953798296542E-2</v>
      </c>
      <c r="I3" s="25">
        <f t="shared" si="0"/>
        <v>2.0556185321957961E-3</v>
      </c>
      <c r="J3" s="25">
        <f t="shared" si="0"/>
        <v>1.9553023816853476E-2</v>
      </c>
      <c r="K3" s="3">
        <f>E3/$H$7</f>
        <v>1.7975652610355333E-3</v>
      </c>
      <c r="L3" s="3">
        <f>F3/$I$7</f>
        <v>3.8115781832837401E-3</v>
      </c>
      <c r="M3" s="3">
        <f>G3/$J$7</f>
        <v>5.6645110878974754E-3</v>
      </c>
      <c r="N3" s="3">
        <f t="shared" ref="N3:N5" si="2">K3+L3+M3</f>
        <v>1.1273654532216749E-2</v>
      </c>
    </row>
    <row r="4" spans="1:14" x14ac:dyDescent="0.25">
      <c r="A4" s="12" t="s">
        <v>100</v>
      </c>
      <c r="B4" s="13" t="s">
        <v>15</v>
      </c>
      <c r="C4" s="14">
        <v>4.8000000000000001E-2</v>
      </c>
      <c r="D4" s="12" t="s">
        <v>98</v>
      </c>
      <c r="E4" s="15">
        <v>71.229117087999995</v>
      </c>
      <c r="F4" s="15">
        <v>9.0904072961000004</v>
      </c>
      <c r="G4" s="15">
        <v>11.490751131</v>
      </c>
      <c r="H4" s="25">
        <f t="shared" si="1"/>
        <v>5073.5871211360127</v>
      </c>
      <c r="I4" s="25">
        <f t="shared" si="0"/>
        <v>82.635504808988117</v>
      </c>
      <c r="J4" s="25">
        <f t="shared" si="0"/>
        <v>132.03736155457779</v>
      </c>
      <c r="K4" s="3">
        <f>E4/$H$7</f>
        <v>0.96350186370677049</v>
      </c>
      <c r="L4" s="3">
        <f>F4/$I$7</f>
        <v>0.76421738394490613</v>
      </c>
      <c r="M4" s="3">
        <f>G4/$J$7</f>
        <v>0.46548306501938236</v>
      </c>
      <c r="N4" s="3">
        <f t="shared" si="2"/>
        <v>2.1932023126710587</v>
      </c>
    </row>
    <row r="5" spans="1:14" x14ac:dyDescent="0.25">
      <c r="A5" s="12" t="s">
        <v>101</v>
      </c>
      <c r="B5" s="13" t="s">
        <v>15</v>
      </c>
      <c r="C5" s="14">
        <v>1.631</v>
      </c>
      <c r="D5" s="12" t="s">
        <v>98</v>
      </c>
      <c r="E5" s="15">
        <v>1.9671524974000001</v>
      </c>
      <c r="F5" s="15">
        <v>5.5534584257999997</v>
      </c>
      <c r="G5" s="15">
        <v>16.190671745</v>
      </c>
      <c r="H5" s="25">
        <f t="shared" si="1"/>
        <v>3.8696889480270573</v>
      </c>
      <c r="I5" s="25">
        <f t="shared" si="0"/>
        <v>30.840900487089012</v>
      </c>
      <c r="J5" s="25">
        <f t="shared" si="0"/>
        <v>262.13785155434135</v>
      </c>
      <c r="K5" s="3">
        <f>E5/$H$7</f>
        <v>2.660927405710662E-2</v>
      </c>
      <c r="L5" s="3">
        <f>F5/$I$7</f>
        <v>0.46687121179184898</v>
      </c>
      <c r="M5" s="3">
        <f>G5/$J$7</f>
        <v>0.65587387827530452</v>
      </c>
      <c r="N5" s="3">
        <f t="shared" si="2"/>
        <v>1.1493543641242601</v>
      </c>
    </row>
    <row r="6" spans="1:14" x14ac:dyDescent="0.25">
      <c r="G6" s="3" t="s">
        <v>13</v>
      </c>
      <c r="H6" s="25">
        <f>SUM(H2:H5)</f>
        <v>5465.249638178555</v>
      </c>
      <c r="I6" s="25">
        <f>SUM(I2:I5)</f>
        <v>141.49231733138143</v>
      </c>
      <c r="J6" s="25">
        <f>SUM(J2:J5)</f>
        <v>609.38122120722232</v>
      </c>
    </row>
    <row r="7" spans="1:14" x14ac:dyDescent="0.25">
      <c r="G7" s="3" t="s">
        <v>38</v>
      </c>
      <c r="H7" s="3">
        <f>SQRT(H6)</f>
        <v>73.927326734966925</v>
      </c>
      <c r="I7" s="3">
        <f t="shared" ref="I7:J7" si="3">SQRT(I6)</f>
        <v>11.8950543223384</v>
      </c>
      <c r="J7" s="3">
        <f t="shared" si="3"/>
        <v>24.685648081572062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7"/>
  <sheetViews>
    <sheetView workbookViewId="0">
      <selection sqref="A1:XFD1048576"/>
    </sheetView>
  </sheetViews>
  <sheetFormatPr defaultRowHeight="15" x14ac:dyDescent="0.25"/>
  <cols>
    <col min="14" max="14" width="10.5703125" bestFit="1" customWidth="1"/>
  </cols>
  <sheetData>
    <row r="1" spans="1:1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26" t="s">
        <v>59</v>
      </c>
      <c r="F1" s="27" t="s">
        <v>60</v>
      </c>
      <c r="G1" s="27" t="s">
        <v>61</v>
      </c>
      <c r="H1" t="s">
        <v>62</v>
      </c>
      <c r="I1" s="27" t="s">
        <v>63</v>
      </c>
      <c r="J1" s="27" t="s">
        <v>64</v>
      </c>
      <c r="K1" t="s">
        <v>65</v>
      </c>
      <c r="L1" t="s">
        <v>66</v>
      </c>
      <c r="M1" t="s">
        <v>67</v>
      </c>
      <c r="N1" t="s">
        <v>68</v>
      </c>
      <c r="O1" t="s">
        <v>68</v>
      </c>
    </row>
    <row r="2" spans="1:15" ht="15.75" x14ac:dyDescent="0.25">
      <c r="A2" s="4" t="s">
        <v>97</v>
      </c>
      <c r="B2" s="5" t="s">
        <v>15</v>
      </c>
      <c r="C2" s="6">
        <v>0.33600000000000002</v>
      </c>
      <c r="D2" s="4" t="s">
        <v>98</v>
      </c>
      <c r="E2" s="28">
        <v>27.166141750000001</v>
      </c>
      <c r="F2" s="28">
        <v>128.80569589000001</v>
      </c>
      <c r="G2" s="28">
        <v>43.102840819999997</v>
      </c>
      <c r="H2" s="16">
        <f>E2^2</f>
        <v>737.99925758109316</v>
      </c>
      <c r="I2" s="16">
        <f t="shared" ref="I2:J5" si="0">F2^2</f>
        <v>16590.907293707165</v>
      </c>
      <c r="J2" s="16">
        <f t="shared" si="0"/>
        <v>1857.8548867542581</v>
      </c>
      <c r="K2">
        <f>E2/$H$7</f>
        <v>0.44023623689408958</v>
      </c>
      <c r="L2">
        <f>F2/$I$7</f>
        <v>0.5810748416210737</v>
      </c>
      <c r="M2">
        <f>G2/$J$7</f>
        <v>0.40763765187427115</v>
      </c>
      <c r="N2">
        <f>K2+L2+M2</f>
        <v>1.4289487303894344</v>
      </c>
      <c r="O2">
        <f>-1*N2</f>
        <v>-1.4289487303894344</v>
      </c>
    </row>
    <row r="3" spans="1:15" ht="15.75" x14ac:dyDescent="0.25">
      <c r="A3" s="4" t="s">
        <v>99</v>
      </c>
      <c r="B3" s="5" t="s">
        <v>15</v>
      </c>
      <c r="C3" s="6">
        <v>4.7409999999999997</v>
      </c>
      <c r="D3" s="4" t="s">
        <v>98</v>
      </c>
      <c r="E3" s="28">
        <v>52.624466423999998</v>
      </c>
      <c r="F3" s="28">
        <v>35.750754815000001</v>
      </c>
      <c r="G3" s="28">
        <v>20.869454871999999</v>
      </c>
      <c r="H3" s="16">
        <f t="shared" ref="H3:H5" si="1">E3^2</f>
        <v>2769.334466410703</v>
      </c>
      <c r="I3" s="16">
        <f t="shared" si="0"/>
        <v>1278.1164698422458</v>
      </c>
      <c r="J3" s="16">
        <f t="shared" si="0"/>
        <v>435.5341466544445</v>
      </c>
      <c r="K3">
        <f>E3/$H$7</f>
        <v>0.85279673794903632</v>
      </c>
      <c r="L3">
        <f>F3/$I$7</f>
        <v>0.16128063319265656</v>
      </c>
      <c r="M3">
        <f>G3/$J$7</f>
        <v>0.19736925497427452</v>
      </c>
      <c r="N3">
        <f t="shared" ref="N3:N5" si="2">K3+L3+M3</f>
        <v>1.2114466261159673</v>
      </c>
      <c r="O3">
        <f t="shared" ref="O3:O5" si="3">-1*N3</f>
        <v>-1.2114466261159673</v>
      </c>
    </row>
    <row r="4" spans="1:15" ht="15.75" x14ac:dyDescent="0.25">
      <c r="A4" s="4" t="s">
        <v>100</v>
      </c>
      <c r="B4" s="5" t="s">
        <v>15</v>
      </c>
      <c r="C4" s="6">
        <v>4.8000000000000001E-2</v>
      </c>
      <c r="D4" s="4" t="s">
        <v>98</v>
      </c>
      <c r="E4" s="28">
        <v>1.3643429916000001</v>
      </c>
      <c r="F4" s="28">
        <v>176.50456274000001</v>
      </c>
      <c r="G4" s="28">
        <v>92.229703064999995</v>
      </c>
      <c r="H4" s="16">
        <f t="shared" si="1"/>
        <v>1.8614317987280378</v>
      </c>
      <c r="I4" s="16">
        <f t="shared" si="0"/>
        <v>31153.8606680386</v>
      </c>
      <c r="J4" s="16">
        <f t="shared" si="0"/>
        <v>8506.3181274580693</v>
      </c>
      <c r="K4">
        <f>E4/$H$7</f>
        <v>2.2109625650275071E-2</v>
      </c>
      <c r="L4">
        <f>F4/$I$7</f>
        <v>0.7962564087781534</v>
      </c>
      <c r="M4">
        <f>G4/$J$7</f>
        <v>0.8722464430472745</v>
      </c>
      <c r="N4">
        <f t="shared" si="2"/>
        <v>1.690612477475703</v>
      </c>
      <c r="O4">
        <f t="shared" si="3"/>
        <v>-1.690612477475703</v>
      </c>
    </row>
    <row r="5" spans="1:15" ht="15.75" x14ac:dyDescent="0.25">
      <c r="A5" s="4" t="s">
        <v>101</v>
      </c>
      <c r="B5" s="5" t="s">
        <v>15</v>
      </c>
      <c r="C5" s="6">
        <v>1.631</v>
      </c>
      <c r="D5" s="4" t="s">
        <v>98</v>
      </c>
      <c r="E5" s="28">
        <v>17.282779159</v>
      </c>
      <c r="F5" s="28">
        <v>10.668467009</v>
      </c>
      <c r="G5" s="28">
        <v>19.515220475</v>
      </c>
      <c r="H5" s="16">
        <f t="shared" si="1"/>
        <v>298.69445545876476</v>
      </c>
      <c r="I5" s="16">
        <f t="shared" si="0"/>
        <v>113.81618832212142</v>
      </c>
      <c r="J5" s="16">
        <f t="shared" si="0"/>
        <v>380.84383018785923</v>
      </c>
      <c r="K5">
        <f>E5/$H$7</f>
        <v>0.28007310460381291</v>
      </c>
      <c r="L5">
        <f>F5/$I$7</f>
        <v>4.8128133890044889E-2</v>
      </c>
      <c r="M5">
        <f>G5/$J$7</f>
        <v>0.18456181771078212</v>
      </c>
      <c r="N5">
        <f t="shared" si="2"/>
        <v>0.51276305620463991</v>
      </c>
      <c r="O5">
        <f t="shared" si="3"/>
        <v>-0.51276305620463991</v>
      </c>
    </row>
    <row r="6" spans="1:15" x14ac:dyDescent="0.25">
      <c r="G6" t="s">
        <v>13</v>
      </c>
      <c r="H6" s="16">
        <f>SUM(H2:H5)</f>
        <v>3807.8896112492894</v>
      </c>
      <c r="I6" s="16">
        <f>SUM(I2:I5)</f>
        <v>49136.700619910131</v>
      </c>
      <c r="J6" s="16">
        <f>SUM(J2:J5)</f>
        <v>11180.550991054632</v>
      </c>
    </row>
    <row r="7" spans="1:15" x14ac:dyDescent="0.25">
      <c r="G7" t="s">
        <v>38</v>
      </c>
      <c r="H7" s="16">
        <f>SQRT(H6)</f>
        <v>61.708100045693264</v>
      </c>
      <c r="I7" s="16">
        <f t="shared" ref="I7:J7" si="4">SQRT(I6)</f>
        <v>221.66799638177392</v>
      </c>
      <c r="J7" s="16">
        <f t="shared" si="4"/>
        <v>105.73812458642641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"/>
  <sheetViews>
    <sheetView workbookViewId="0">
      <selection activeCell="F13" sqref="F13"/>
    </sheetView>
  </sheetViews>
  <sheetFormatPr defaultRowHeight="15" x14ac:dyDescent="0.25"/>
  <cols>
    <col min="1" max="1" width="10.7109375" bestFit="1" customWidth="1"/>
    <col min="4" max="4" width="16.140625" bestFit="1" customWidth="1"/>
    <col min="5" max="5" width="10.85546875" customWidth="1"/>
    <col min="6" max="6" width="13.85546875" bestFit="1" customWidth="1"/>
    <col min="7" max="7" width="12.7109375" bestFit="1" customWidth="1"/>
    <col min="10" max="10" width="11.5703125" bestFit="1" customWidth="1"/>
    <col min="12" max="12" width="9.5703125" bestFit="1" customWidth="1"/>
  </cols>
  <sheetData>
    <row r="1" spans="1:17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J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ht="15.75" x14ac:dyDescent="0.25">
      <c r="A2" s="4" t="s">
        <v>97</v>
      </c>
      <c r="B2" s="5" t="s">
        <v>15</v>
      </c>
      <c r="C2" s="6">
        <v>0.33600000000000002</v>
      </c>
      <c r="D2" s="4" t="s">
        <v>98</v>
      </c>
      <c r="E2">
        <v>0.54304155805243592</v>
      </c>
      <c r="F2">
        <v>-0.99039466545002819</v>
      </c>
      <c r="G2" s="3">
        <v>1.3055702681499297</v>
      </c>
      <c r="H2">
        <v>-1.4289487303894344</v>
      </c>
      <c r="M2">
        <f>E6*((1-K3)+(1-K4)+(1-K5))</f>
        <v>2.2945569487632951</v>
      </c>
      <c r="N2">
        <f>F6*((1-K3)+(1-K7)+(1-K8))</f>
        <v>0.93407891219183803</v>
      </c>
      <c r="O2">
        <f>G6*((1-K4)+(1-K7)+(K10))</f>
        <v>-9.6737689260093393E-2</v>
      </c>
      <c r="P2">
        <f>H6*((1-K5)+(1-K8)+(1-K10))</f>
        <v>2.3114450945768281</v>
      </c>
      <c r="Q2">
        <f>SUM(M2:P2)</f>
        <v>5.4433432662718673</v>
      </c>
    </row>
    <row r="3" spans="1:17" ht="15.75" x14ac:dyDescent="0.25">
      <c r="A3" s="4" t="s">
        <v>99</v>
      </c>
      <c r="B3" s="5" t="s">
        <v>15</v>
      </c>
      <c r="C3" s="6">
        <v>4.7409999999999997</v>
      </c>
      <c r="D3" s="4" t="s">
        <v>98</v>
      </c>
      <c r="E3">
        <v>0.54918054147869644</v>
      </c>
      <c r="F3">
        <v>-1.809437951874217</v>
      </c>
      <c r="G3" s="3">
        <v>1.1273654532216749E-2</v>
      </c>
      <c r="H3">
        <v>-1.2114466261159673</v>
      </c>
      <c r="J3" s="3" t="s">
        <v>18</v>
      </c>
      <c r="K3">
        <f>CORREL(E2:E5,F2:F5)</f>
        <v>0.67355428097348824</v>
      </c>
      <c r="L3" t="s">
        <v>19</v>
      </c>
      <c r="M3" s="8">
        <f>M2/$Q$2</f>
        <v>0.42153449388005099</v>
      </c>
      <c r="N3" s="8">
        <f t="shared" ref="N3:P3" si="0">N2/$Q$2</f>
        <v>0.1716002218672471</v>
      </c>
      <c r="O3" s="8">
        <f t="shared" si="0"/>
        <v>-1.777174146989793E-2</v>
      </c>
      <c r="P3" s="8">
        <f t="shared" si="0"/>
        <v>0.42463702572259993</v>
      </c>
    </row>
    <row r="4" spans="1:17" ht="15.75" x14ac:dyDescent="0.25">
      <c r="A4" s="4" t="s">
        <v>100</v>
      </c>
      <c r="B4" s="5" t="s">
        <v>15</v>
      </c>
      <c r="C4" s="6">
        <v>4.8000000000000001E-2</v>
      </c>
      <c r="D4" s="4" t="s">
        <v>98</v>
      </c>
      <c r="E4">
        <v>2.7914581694193776</v>
      </c>
      <c r="F4">
        <v>-0.79256700931845647</v>
      </c>
      <c r="G4" s="3">
        <v>2.1932023126710587</v>
      </c>
      <c r="H4">
        <v>-1.690612477475703</v>
      </c>
      <c r="J4" s="3" t="s">
        <v>21</v>
      </c>
      <c r="K4">
        <f>CORREL(E2:E5,G2:G5)</f>
        <v>0.78448621475662572</v>
      </c>
    </row>
    <row r="5" spans="1:17" ht="15.75" x14ac:dyDescent="0.25">
      <c r="A5" s="4" t="s">
        <v>101</v>
      </c>
      <c r="B5" s="5" t="s">
        <v>15</v>
      </c>
      <c r="C5" s="6">
        <v>1.631</v>
      </c>
      <c r="D5" s="4" t="s">
        <v>98</v>
      </c>
      <c r="E5">
        <v>0.76106741720218274</v>
      </c>
      <c r="F5">
        <v>-1.4806842555916078</v>
      </c>
      <c r="G5" s="3">
        <v>1.1493543641242601</v>
      </c>
      <c r="H5">
        <v>-0.51276305620463991</v>
      </c>
      <c r="J5" s="3" t="s">
        <v>23</v>
      </c>
      <c r="K5">
        <f>CORREL(E2:E5,H2:H5)</f>
        <v>-0.56012254473536727</v>
      </c>
    </row>
    <row r="6" spans="1:17" ht="15.75" x14ac:dyDescent="0.25">
      <c r="D6" s="9" t="s">
        <v>24</v>
      </c>
      <c r="E6">
        <f>_xlfn.STDEV.S(E2:E5)</f>
        <v>1.0915639329345515</v>
      </c>
      <c r="F6">
        <f t="shared" ref="F6:H6" si="1">_xlfn.STDEV.S(F2:F5)</f>
        <v>0.46241777827888092</v>
      </c>
      <c r="G6">
        <f t="shared" si="1"/>
        <v>0.89597045568813483</v>
      </c>
      <c r="H6">
        <f t="shared" si="1"/>
        <v>0.50499663156021568</v>
      </c>
      <c r="J6" s="3"/>
    </row>
    <row r="7" spans="1:17" ht="15.75" x14ac:dyDescent="0.25">
      <c r="J7" s="3" t="s">
        <v>25</v>
      </c>
      <c r="K7">
        <f>CORREL(F2:F5,G2:G5)</f>
        <v>0.92994421441848585</v>
      </c>
    </row>
    <row r="8" spans="1:17" ht="15.75" x14ac:dyDescent="0.25">
      <c r="J8" s="3" t="s">
        <v>26</v>
      </c>
      <c r="K8">
        <f>CORREL(F2:F5,H2:H5)</f>
        <v>-0.62348768280704281</v>
      </c>
    </row>
    <row r="9" spans="1:17" ht="15.75" x14ac:dyDescent="0.25">
      <c r="J9" s="3"/>
    </row>
    <row r="10" spans="1:17" x14ac:dyDescent="0.25">
      <c r="J10" t="s">
        <v>27</v>
      </c>
      <c r="K10">
        <f>CORREL(G2:G5,H2:H5)</f>
        <v>-0.39353930202076326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"/>
  <sheetViews>
    <sheetView workbookViewId="0">
      <selection activeCell="D7" sqref="D7"/>
    </sheetView>
  </sheetViews>
  <sheetFormatPr defaultRowHeight="15" x14ac:dyDescent="0.25"/>
  <cols>
    <col min="4" max="4" width="14.42578125" bestFit="1" customWidth="1"/>
    <col min="5" max="5" width="13.28515625" bestFit="1" customWidth="1"/>
    <col min="6" max="6" width="16.7109375" bestFit="1" customWidth="1"/>
    <col min="7" max="7" width="13.7109375" bestFit="1" customWidth="1"/>
    <col min="14" max="14" width="11.140625" bestFit="1" customWidth="1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28</v>
      </c>
      <c r="F1" s="7" t="s">
        <v>29</v>
      </c>
      <c r="G1" s="7" t="s">
        <v>30</v>
      </c>
      <c r="H1" s="7" t="s">
        <v>31</v>
      </c>
      <c r="I1" s="7" t="s">
        <v>32</v>
      </c>
      <c r="J1" s="7" t="s">
        <v>33</v>
      </c>
      <c r="K1" s="7" t="s">
        <v>34</v>
      </c>
      <c r="L1" s="7" t="s">
        <v>35</v>
      </c>
      <c r="M1" s="7" t="s">
        <v>36</v>
      </c>
      <c r="N1" s="7" t="s">
        <v>37</v>
      </c>
    </row>
    <row r="2" spans="1:14" ht="15.75" x14ac:dyDescent="0.25">
      <c r="A2" s="12" t="s">
        <v>102</v>
      </c>
      <c r="B2" s="13" t="s">
        <v>15</v>
      </c>
      <c r="C2" s="14">
        <v>0.41199999999999998</v>
      </c>
      <c r="D2" s="12" t="s">
        <v>103</v>
      </c>
      <c r="E2" s="15">
        <v>1.9486815219</v>
      </c>
      <c r="F2" s="15">
        <v>1.9823905649</v>
      </c>
      <c r="G2" s="15">
        <v>0.73418500838</v>
      </c>
      <c r="H2" s="16">
        <f>E2^2</f>
        <v>3.7973596737945003</v>
      </c>
      <c r="I2" s="16">
        <f t="shared" ref="I2:J5" si="0">F2^2</f>
        <v>3.9298723518045411</v>
      </c>
      <c r="J2" s="16">
        <f t="shared" si="0"/>
        <v>0.53902762652994063</v>
      </c>
      <c r="K2">
        <f>E2/$H$7</f>
        <v>0.60486241928490581</v>
      </c>
      <c r="L2">
        <f>F2/$I$7</f>
        <v>0.53279978405239281</v>
      </c>
      <c r="M2">
        <f>G2/$J$7</f>
        <v>0.25394582657417752</v>
      </c>
      <c r="N2">
        <f>K2+L2+M2</f>
        <v>1.3916080299114761</v>
      </c>
    </row>
    <row r="3" spans="1:14" ht="15.75" x14ac:dyDescent="0.25">
      <c r="A3" s="12" t="s">
        <v>104</v>
      </c>
      <c r="B3" s="13" t="s">
        <v>15</v>
      </c>
      <c r="C3" s="14">
        <v>0.78700000000000003</v>
      </c>
      <c r="D3" s="12" t="s">
        <v>103</v>
      </c>
      <c r="E3" s="15">
        <v>2.0299818149000002</v>
      </c>
      <c r="F3" s="15">
        <v>2.2958181182000001</v>
      </c>
      <c r="G3" s="15">
        <v>1.7795445104000001</v>
      </c>
      <c r="H3" s="16">
        <f t="shared" ref="H3:H5" si="1">E3^2</f>
        <v>4.1208261688246983</v>
      </c>
      <c r="I3" s="16">
        <f t="shared" si="0"/>
        <v>5.2707808318553901</v>
      </c>
      <c r="J3" s="16">
        <f t="shared" si="0"/>
        <v>3.166778664494776</v>
      </c>
      <c r="K3">
        <f>E3/$H$7</f>
        <v>0.63009768290284418</v>
      </c>
      <c r="L3">
        <f>F3/$I$7</f>
        <v>0.61703854894115406</v>
      </c>
      <c r="M3">
        <f>G3/$J$7</f>
        <v>0.61552319437333058</v>
      </c>
      <c r="N3">
        <f t="shared" ref="N3:N5" si="2">K3+L3+M3</f>
        <v>1.8626594262173288</v>
      </c>
    </row>
    <row r="4" spans="1:14" ht="15.75" x14ac:dyDescent="0.25">
      <c r="A4" s="12" t="s">
        <v>105</v>
      </c>
      <c r="B4" s="13" t="s">
        <v>15</v>
      </c>
      <c r="C4" s="14">
        <v>0.22600000000000001</v>
      </c>
      <c r="D4" s="12" t="s">
        <v>103</v>
      </c>
      <c r="E4" s="15">
        <v>1.4632715302999999</v>
      </c>
      <c r="F4" s="15">
        <v>1.4702821872</v>
      </c>
      <c r="G4" s="15">
        <v>1.7623914861000001</v>
      </c>
      <c r="H4" s="16">
        <f t="shared" si="1"/>
        <v>2.1411635713865036</v>
      </c>
      <c r="I4" s="16">
        <f t="shared" si="0"/>
        <v>2.161729709997616</v>
      </c>
      <c r="J4" s="16">
        <f t="shared" si="0"/>
        <v>3.1060237502777666</v>
      </c>
      <c r="K4">
        <f>E4/$H$7</f>
        <v>0.45419323164978603</v>
      </c>
      <c r="L4">
        <f>F4/$I$7</f>
        <v>0.39516230843025424</v>
      </c>
      <c r="M4">
        <f>G4/$J$7</f>
        <v>0.60959016811374789</v>
      </c>
      <c r="N4">
        <f t="shared" si="2"/>
        <v>1.4589457081937882</v>
      </c>
    </row>
    <row r="5" spans="1:14" ht="15.75" x14ac:dyDescent="0.25">
      <c r="A5" s="12" t="s">
        <v>106</v>
      </c>
      <c r="B5" s="13" t="s">
        <v>15</v>
      </c>
      <c r="C5" s="14">
        <v>0.81499999999999995</v>
      </c>
      <c r="D5" s="12" t="s">
        <v>103</v>
      </c>
      <c r="E5" s="15">
        <v>0.56565156736</v>
      </c>
      <c r="F5" s="15">
        <v>1.5752013309999999</v>
      </c>
      <c r="G5" s="15">
        <v>1.2436558711000001</v>
      </c>
      <c r="H5" s="16">
        <f t="shared" si="1"/>
        <v>0.31996169565682464</v>
      </c>
      <c r="I5" s="16">
        <f t="shared" si="0"/>
        <v>2.4812592331841712</v>
      </c>
      <c r="J5" s="16">
        <f t="shared" si="0"/>
        <v>1.5466799257215</v>
      </c>
      <c r="K5">
        <f>E5/$H$7</f>
        <v>0.17557582994478974</v>
      </c>
      <c r="L5">
        <f>F5/$I$7</f>
        <v>0.4233610388668177</v>
      </c>
      <c r="M5">
        <f>G5/$J$7</f>
        <v>0.4301657137581531</v>
      </c>
      <c r="N5">
        <f t="shared" si="2"/>
        <v>1.0291025825697606</v>
      </c>
    </row>
    <row r="6" spans="1:14" x14ac:dyDescent="0.25">
      <c r="G6" t="s">
        <v>13</v>
      </c>
      <c r="H6" s="16">
        <f>SUM(H2:H5)</f>
        <v>10.379311109662526</v>
      </c>
      <c r="I6" s="16">
        <f>SUM(I2:I5)</f>
        <v>13.843642126841718</v>
      </c>
      <c r="J6" s="16">
        <f>SUM(J2:J5)</f>
        <v>8.3585099670239842</v>
      </c>
    </row>
    <row r="7" spans="1:14" x14ac:dyDescent="0.25">
      <c r="G7" t="s">
        <v>38</v>
      </c>
      <c r="H7" s="16">
        <f>SQRT(H6)</f>
        <v>3.2216938261825137</v>
      </c>
      <c r="I7" s="16">
        <f t="shared" ref="I7:J7" si="3">SQRT(I6)</f>
        <v>3.7207045202275495</v>
      </c>
      <c r="J7" s="16">
        <f t="shared" si="3"/>
        <v>2.8911087781375477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7"/>
  <sheetViews>
    <sheetView workbookViewId="0">
      <selection activeCell="C8" sqref="C8:C9"/>
    </sheetView>
  </sheetViews>
  <sheetFormatPr defaultRowHeight="15" x14ac:dyDescent="0.25"/>
  <cols>
    <col min="3" max="3" width="20.140625" customWidth="1"/>
    <col min="4" max="4" width="14.42578125" bestFit="1" customWidth="1"/>
    <col min="5" max="5" width="18.140625" bestFit="1" customWidth="1"/>
    <col min="6" max="6" width="30.140625" customWidth="1"/>
    <col min="7" max="7" width="19.140625" customWidth="1"/>
    <col min="14" max="14" width="20" bestFit="1" customWidth="1"/>
  </cols>
  <sheetData>
    <row r="1" spans="1:15" ht="31.5" x14ac:dyDescent="0.25">
      <c r="A1" s="10" t="s">
        <v>0</v>
      </c>
      <c r="B1" s="10" t="s">
        <v>1</v>
      </c>
      <c r="C1" s="18" t="s">
        <v>2</v>
      </c>
      <c r="D1" s="10" t="s">
        <v>3</v>
      </c>
      <c r="E1" s="19" t="s">
        <v>39</v>
      </c>
      <c r="F1" s="20" t="s">
        <v>40</v>
      </c>
      <c r="G1" s="20" t="s">
        <v>41</v>
      </c>
      <c r="H1" s="7" t="s">
        <v>42</v>
      </c>
      <c r="I1" s="7" t="s">
        <v>43</v>
      </c>
      <c r="J1" s="21" t="s">
        <v>44</v>
      </c>
      <c r="K1" s="7" t="s">
        <v>45</v>
      </c>
      <c r="L1" s="7" t="s">
        <v>46</v>
      </c>
      <c r="M1" s="7" t="s">
        <v>47</v>
      </c>
      <c r="N1" s="7" t="s">
        <v>48</v>
      </c>
      <c r="O1" s="7" t="s">
        <v>48</v>
      </c>
    </row>
    <row r="2" spans="1:15" ht="15.75" x14ac:dyDescent="0.25">
      <c r="A2" s="12" t="s">
        <v>102</v>
      </c>
      <c r="B2" s="13" t="s">
        <v>15</v>
      </c>
      <c r="C2" s="14">
        <v>0.41199999999999998</v>
      </c>
      <c r="D2" s="12" t="s">
        <v>103</v>
      </c>
      <c r="E2" s="15">
        <v>37.615556263999999</v>
      </c>
      <c r="F2" s="15">
        <v>106.69640345000001</v>
      </c>
      <c r="G2" s="22">
        <v>0.35102405311060386</v>
      </c>
      <c r="H2" s="16">
        <f>E2^2</f>
        <v>1414.9300730501495</v>
      </c>
      <c r="I2" s="16">
        <f t="shared" ref="I2:J5" si="0">F2^2</f>
        <v>11384.122509165172</v>
      </c>
      <c r="J2" s="16">
        <f t="shared" si="0"/>
        <v>0.12321788586219604</v>
      </c>
      <c r="K2">
        <f>E2/$H$7</f>
        <v>0.67577606032895299</v>
      </c>
      <c r="L2">
        <f>F2/$I$7</f>
        <v>0.68008796664105009</v>
      </c>
      <c r="M2">
        <f>G2/$J$7</f>
        <v>0.2432210991486663</v>
      </c>
      <c r="N2">
        <f>K2+L2+M2</f>
        <v>1.5990851261186694</v>
      </c>
      <c r="O2">
        <f>-1*N2</f>
        <v>-1.5990851261186694</v>
      </c>
    </row>
    <row r="3" spans="1:15" ht="15.75" x14ac:dyDescent="0.25">
      <c r="A3" s="12" t="s">
        <v>104</v>
      </c>
      <c r="B3" s="13" t="s">
        <v>15</v>
      </c>
      <c r="C3" s="14">
        <v>0.78700000000000003</v>
      </c>
      <c r="D3" s="12" t="s">
        <v>103</v>
      </c>
      <c r="E3" s="15">
        <v>11.718767669</v>
      </c>
      <c r="F3" s="15">
        <v>30.922105482999999</v>
      </c>
      <c r="G3" s="22">
        <v>0.71498839375795653</v>
      </c>
      <c r="H3" s="16">
        <f t="shared" ref="H3:H5" si="1">E3^2</f>
        <v>137.3295156799997</v>
      </c>
      <c r="I3" s="16">
        <f t="shared" si="0"/>
        <v>956.17660750177856</v>
      </c>
      <c r="J3" s="16">
        <f t="shared" si="0"/>
        <v>0.51120840320858274</v>
      </c>
      <c r="K3">
        <f>E3/$H$7</f>
        <v>0.21053158410543737</v>
      </c>
      <c r="L3">
        <f>F3/$I$7</f>
        <v>0.19709897580613842</v>
      </c>
      <c r="M3">
        <f>G3/$J$7</f>
        <v>0.4954083957134286</v>
      </c>
      <c r="N3">
        <f t="shared" ref="N3:N5" si="2">K3+L3+M3</f>
        <v>0.90303895562500447</v>
      </c>
      <c r="O3">
        <f t="shared" ref="O3:O5" si="3">-1*N3</f>
        <v>-0.90303895562500447</v>
      </c>
    </row>
    <row r="4" spans="1:15" ht="15.75" x14ac:dyDescent="0.25">
      <c r="A4" s="12" t="s">
        <v>105</v>
      </c>
      <c r="B4" s="13" t="s">
        <v>15</v>
      </c>
      <c r="C4" s="14">
        <v>0.22600000000000001</v>
      </c>
      <c r="D4" s="12" t="s">
        <v>103</v>
      </c>
      <c r="E4" s="15">
        <v>2.0736901972999999</v>
      </c>
      <c r="F4" s="15">
        <v>49.962713506999997</v>
      </c>
      <c r="G4" s="22">
        <v>0.92000155521331262</v>
      </c>
      <c r="H4" s="16">
        <f t="shared" si="1"/>
        <v>4.3001910343781127</v>
      </c>
      <c r="I4" s="16">
        <f t="shared" si="0"/>
        <v>2496.2727409825598</v>
      </c>
      <c r="J4" s="16">
        <f t="shared" si="0"/>
        <v>0.84640286159491396</v>
      </c>
      <c r="K4">
        <f>E4/$H$7</f>
        <v>3.7254538575449081E-2</v>
      </c>
      <c r="L4">
        <f>F4/$I$7</f>
        <v>0.31846471987941177</v>
      </c>
      <c r="M4">
        <f>G4/$J$7</f>
        <v>0.63745999026157552</v>
      </c>
      <c r="N4">
        <f t="shared" si="2"/>
        <v>0.99317924871643637</v>
      </c>
      <c r="O4">
        <f t="shared" si="3"/>
        <v>-0.99317924871643637</v>
      </c>
    </row>
    <row r="5" spans="1:15" ht="15.75" x14ac:dyDescent="0.25">
      <c r="A5" s="12" t="s">
        <v>106</v>
      </c>
      <c r="B5" s="13" t="s">
        <v>15</v>
      </c>
      <c r="C5" s="14">
        <v>0.81499999999999995</v>
      </c>
      <c r="D5" s="12" t="s">
        <v>103</v>
      </c>
      <c r="E5" s="15">
        <v>39.265536376</v>
      </c>
      <c r="F5" s="15">
        <v>98.877205439999997</v>
      </c>
      <c r="G5" s="22">
        <v>0.77594102076712956</v>
      </c>
      <c r="H5" s="16">
        <f t="shared" si="1"/>
        <v>1541.7823468949791</v>
      </c>
      <c r="I5" s="16">
        <f t="shared" si="0"/>
        <v>9776.7017556239643</v>
      </c>
      <c r="J5" s="16">
        <f t="shared" si="0"/>
        <v>0.60208446770913504</v>
      </c>
      <c r="K5">
        <f>E5/$H$7</f>
        <v>0.7054185053823474</v>
      </c>
      <c r="L5">
        <f>F5/$I$7</f>
        <v>0.63024802542994218</v>
      </c>
      <c r="M5">
        <f>G5/$J$7</f>
        <v>0.53764186890649934</v>
      </c>
      <c r="N5">
        <f t="shared" si="2"/>
        <v>1.8733083997187889</v>
      </c>
      <c r="O5">
        <f t="shared" si="3"/>
        <v>-1.8733083997187889</v>
      </c>
    </row>
    <row r="6" spans="1:15" x14ac:dyDescent="0.25">
      <c r="G6" t="s">
        <v>13</v>
      </c>
      <c r="H6" s="16">
        <f>SUM(H2:H5)</f>
        <v>3098.3421266595064</v>
      </c>
      <c r="I6" s="16">
        <f>SUM(I2:I5)</f>
        <v>24613.273613273475</v>
      </c>
      <c r="J6" s="16">
        <f>SUM(J2:J5)</f>
        <v>2.0829136183748278</v>
      </c>
    </row>
    <row r="7" spans="1:15" x14ac:dyDescent="0.25">
      <c r="G7" t="s">
        <v>38</v>
      </c>
      <c r="H7" s="16">
        <f>SQRT(H6)</f>
        <v>55.662753495129095</v>
      </c>
      <c r="I7" s="16">
        <f t="shared" ref="I7:J7" si="4">SQRT(I6)</f>
        <v>156.88618044070509</v>
      </c>
      <c r="J7" s="16">
        <f t="shared" si="4"/>
        <v>1.4432302721239005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7"/>
  <sheetViews>
    <sheetView workbookViewId="0">
      <selection activeCell="F14" sqref="F14"/>
    </sheetView>
  </sheetViews>
  <sheetFormatPr defaultRowHeight="15.75" x14ac:dyDescent="0.25"/>
  <cols>
    <col min="1" max="13" width="9.140625" style="3"/>
    <col min="14" max="14" width="18.7109375" style="3" bestFit="1" customWidth="1"/>
    <col min="15" max="16384" width="9.140625" style="3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57</v>
      </c>
      <c r="N1" s="7" t="s">
        <v>58</v>
      </c>
    </row>
    <row r="2" spans="1:14" x14ac:dyDescent="0.25">
      <c r="A2" s="12" t="s">
        <v>102</v>
      </c>
      <c r="B2" s="13" t="s">
        <v>15</v>
      </c>
      <c r="C2" s="14">
        <v>0.41199999999999998</v>
      </c>
      <c r="D2" s="12" t="s">
        <v>103</v>
      </c>
      <c r="E2" s="15">
        <v>13.454317477</v>
      </c>
      <c r="F2" s="15">
        <v>9.0895328253999992</v>
      </c>
      <c r="G2" s="15">
        <v>18.787737441000001</v>
      </c>
      <c r="H2" s="25">
        <f>E2^2</f>
        <v>181.01865877190764</v>
      </c>
      <c r="I2" s="25">
        <f t="shared" ref="I2:J5" si="0">F2^2</f>
        <v>82.619606984024088</v>
      </c>
      <c r="J2" s="25">
        <f t="shared" si="0"/>
        <v>352.97907815195327</v>
      </c>
      <c r="K2" s="3">
        <f>E2/$H$7</f>
        <v>0.2919784518453219</v>
      </c>
      <c r="L2" s="3">
        <f>F2/$I$7</f>
        <v>0.23119720438504845</v>
      </c>
      <c r="M2" s="3">
        <f>G2/$J$7</f>
        <v>0.30878462759452857</v>
      </c>
      <c r="N2" s="3">
        <f>K2+L2+M2</f>
        <v>0.83196028382489895</v>
      </c>
    </row>
    <row r="3" spans="1:14" x14ac:dyDescent="0.25">
      <c r="A3" s="12" t="s">
        <v>104</v>
      </c>
      <c r="B3" s="13" t="s">
        <v>15</v>
      </c>
      <c r="C3" s="14">
        <v>0.78700000000000003</v>
      </c>
      <c r="D3" s="12" t="s">
        <v>103</v>
      </c>
      <c r="E3" s="15">
        <v>26.520630443000002</v>
      </c>
      <c r="F3" s="15">
        <v>9.5251764558000005</v>
      </c>
      <c r="G3" s="15">
        <v>12.470561567000001</v>
      </c>
      <c r="H3" s="25">
        <f t="shared" ref="H3:H5" si="1">E3^2</f>
        <v>703.34383909417852</v>
      </c>
      <c r="I3" s="25">
        <f t="shared" si="0"/>
        <v>90.72898651412666</v>
      </c>
      <c r="J3" s="25">
        <f t="shared" si="0"/>
        <v>155.5149057963375</v>
      </c>
      <c r="K3" s="3">
        <f>E3/$H$7</f>
        <v>0.57553663587516768</v>
      </c>
      <c r="L3" s="3">
        <f>F3/$I$7</f>
        <v>0.24227803674369075</v>
      </c>
      <c r="M3" s="3">
        <f>G3/$J$7</f>
        <v>0.20495909746734128</v>
      </c>
      <c r="N3" s="3">
        <f t="shared" ref="N3:N5" si="2">K3+L3+M3</f>
        <v>1.0227737700861996</v>
      </c>
    </row>
    <row r="4" spans="1:14" x14ac:dyDescent="0.25">
      <c r="A4" s="12" t="s">
        <v>105</v>
      </c>
      <c r="B4" s="13" t="s">
        <v>15</v>
      </c>
      <c r="C4" s="14">
        <v>0.22600000000000001</v>
      </c>
      <c r="D4" s="12" t="s">
        <v>103</v>
      </c>
      <c r="E4" s="15">
        <v>34.984759439000001</v>
      </c>
      <c r="F4" s="15">
        <v>36.186066461000003</v>
      </c>
      <c r="G4" s="15">
        <v>54.265607176000003</v>
      </c>
      <c r="H4" s="25">
        <f t="shared" si="1"/>
        <v>1223.9333930046996</v>
      </c>
      <c r="I4" s="25">
        <f t="shared" si="0"/>
        <v>1309.4314059199094</v>
      </c>
      <c r="J4" s="25">
        <f t="shared" si="0"/>
        <v>2944.7561221799428</v>
      </c>
      <c r="K4" s="3">
        <f>E4/$H$7</f>
        <v>0.75922066776276886</v>
      </c>
      <c r="L4" s="3">
        <f>F4/$I$7</f>
        <v>0.92041225486268052</v>
      </c>
      <c r="M4" s="3">
        <f>G4/$J$7</f>
        <v>0.89187883084128616</v>
      </c>
      <c r="N4" s="3">
        <f t="shared" si="2"/>
        <v>2.5715117534667353</v>
      </c>
    </row>
    <row r="5" spans="1:14" x14ac:dyDescent="0.25">
      <c r="A5" s="12" t="s">
        <v>106</v>
      </c>
      <c r="B5" s="13" t="s">
        <v>15</v>
      </c>
      <c r="C5" s="14">
        <v>0.81499999999999995</v>
      </c>
      <c r="D5" s="12" t="s">
        <v>103</v>
      </c>
      <c r="E5" s="15">
        <v>3.8800590804000001</v>
      </c>
      <c r="F5" s="15">
        <v>7.9305886887000003</v>
      </c>
      <c r="G5" s="15">
        <v>15.772133158000001</v>
      </c>
      <c r="H5" s="25">
        <f t="shared" si="1"/>
        <v>15.054858467394494</v>
      </c>
      <c r="I5" s="25">
        <f t="shared" si="0"/>
        <v>62.894236949336388</v>
      </c>
      <c r="J5" s="25">
        <f t="shared" si="0"/>
        <v>248.76018435368309</v>
      </c>
      <c r="K5" s="3">
        <f>E5/$H$7</f>
        <v>8.4202981332961988E-2</v>
      </c>
      <c r="L5" s="3">
        <f>F5/$I$7</f>
        <v>0.20171883078869238</v>
      </c>
      <c r="M5" s="3">
        <f>G5/$J$7</f>
        <v>0.25922186100686345</v>
      </c>
      <c r="N5" s="3">
        <f t="shared" si="2"/>
        <v>0.54514367312851775</v>
      </c>
    </row>
    <row r="6" spans="1:14" x14ac:dyDescent="0.25">
      <c r="G6" s="3" t="s">
        <v>13</v>
      </c>
      <c r="H6" s="25">
        <f>SUM(H2:H5)</f>
        <v>2123.3507493381803</v>
      </c>
      <c r="I6" s="25">
        <f>SUM(I2:I5)</f>
        <v>1545.6742363673964</v>
      </c>
      <c r="J6" s="25">
        <f>SUM(J2:J5)</f>
        <v>3702.0102904819169</v>
      </c>
    </row>
    <row r="7" spans="1:14" x14ac:dyDescent="0.25">
      <c r="G7" s="3" t="s">
        <v>38</v>
      </c>
      <c r="H7" s="3">
        <f>SQRT(H6)</f>
        <v>46.079830179137815</v>
      </c>
      <c r="I7" s="3">
        <f t="shared" ref="I7:J7" si="3">SQRT(I6)</f>
        <v>39.31506373347748</v>
      </c>
      <c r="J7" s="3">
        <f t="shared" si="3"/>
        <v>60.84414754503441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7"/>
  <sheetViews>
    <sheetView workbookViewId="0">
      <selection activeCell="G6" sqref="G6"/>
    </sheetView>
  </sheetViews>
  <sheetFormatPr defaultRowHeight="15" x14ac:dyDescent="0.25"/>
  <cols>
    <col min="14" max="14" width="10.5703125" bestFit="1" customWidth="1"/>
  </cols>
  <sheetData>
    <row r="1" spans="1:1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26" t="s">
        <v>59</v>
      </c>
      <c r="F1" s="27" t="s">
        <v>60</v>
      </c>
      <c r="G1" s="27" t="s">
        <v>61</v>
      </c>
      <c r="H1" t="s">
        <v>62</v>
      </c>
      <c r="I1" s="27" t="s">
        <v>63</v>
      </c>
      <c r="J1" s="27" t="s">
        <v>64</v>
      </c>
      <c r="K1" t="s">
        <v>65</v>
      </c>
      <c r="L1" t="s">
        <v>66</v>
      </c>
      <c r="M1" t="s">
        <v>67</v>
      </c>
      <c r="N1" t="s">
        <v>68</v>
      </c>
      <c r="O1" t="s">
        <v>68</v>
      </c>
    </row>
    <row r="2" spans="1:15" ht="15.75" x14ac:dyDescent="0.25">
      <c r="A2" s="4" t="s">
        <v>102</v>
      </c>
      <c r="B2" s="5" t="s">
        <v>15</v>
      </c>
      <c r="C2" s="6">
        <v>0.41199999999999998</v>
      </c>
      <c r="D2" s="4" t="s">
        <v>103</v>
      </c>
      <c r="E2" s="28">
        <v>4.7094726206999997</v>
      </c>
      <c r="F2" s="28">
        <v>32.456998935999998</v>
      </c>
      <c r="G2" s="28">
        <v>77.383899032000002</v>
      </c>
      <c r="H2" s="16">
        <f>E2^2</f>
        <v>22.179132365122925</v>
      </c>
      <c r="I2" s="16">
        <f t="shared" ref="I2:J5" si="0">F2^2</f>
        <v>1053.456779931505</v>
      </c>
      <c r="J2" s="16">
        <f t="shared" si="0"/>
        <v>5988.2678293947711</v>
      </c>
      <c r="K2">
        <f>E2/$H$7</f>
        <v>2.3289089009662464E-2</v>
      </c>
      <c r="L2">
        <f>F2/$I$7</f>
        <v>0.3078068152060085</v>
      </c>
      <c r="M2">
        <f>G2/$J$7</f>
        <v>0.5172757490518699</v>
      </c>
      <c r="N2">
        <f>K2+L2+M2</f>
        <v>0.84837165326754094</v>
      </c>
      <c r="O2">
        <f>-1*N2</f>
        <v>-0.84837165326754094</v>
      </c>
    </row>
    <row r="3" spans="1:15" ht="15.75" x14ac:dyDescent="0.25">
      <c r="A3" s="4" t="s">
        <v>104</v>
      </c>
      <c r="B3" s="5" t="s">
        <v>15</v>
      </c>
      <c r="C3" s="6">
        <v>0.78700000000000003</v>
      </c>
      <c r="D3" s="4" t="s">
        <v>103</v>
      </c>
      <c r="E3" s="28">
        <v>176.66044418000001</v>
      </c>
      <c r="F3" s="28">
        <v>69.250431078000005</v>
      </c>
      <c r="G3" s="28">
        <v>121.12870891999999</v>
      </c>
      <c r="H3" s="16">
        <f t="shared" ref="H3:H5" si="1">E3^2</f>
        <v>31208.912537874901</v>
      </c>
      <c r="I3" s="16">
        <f t="shared" si="0"/>
        <v>4795.6222044888291</v>
      </c>
      <c r="J3" s="16">
        <f t="shared" si="0"/>
        <v>14672.164124626086</v>
      </c>
      <c r="K3">
        <f>E3/$H$7</f>
        <v>0.87361391398916299</v>
      </c>
      <c r="L3">
        <f>F3/$I$7</f>
        <v>0.65673831039627628</v>
      </c>
      <c r="M3">
        <f>G3/$J$7</f>
        <v>0.80968966958318866</v>
      </c>
      <c r="N3">
        <f t="shared" ref="N3:N5" si="2">K3+L3+M3</f>
        <v>2.3400418939686278</v>
      </c>
      <c r="O3">
        <f t="shared" ref="O3:O5" si="3">-1*N3</f>
        <v>-2.3400418939686278</v>
      </c>
    </row>
    <row r="4" spans="1:15" ht="15.75" x14ac:dyDescent="0.25">
      <c r="A4" s="4" t="s">
        <v>105</v>
      </c>
      <c r="B4" s="5" t="s">
        <v>15</v>
      </c>
      <c r="C4" s="6">
        <v>0.22600000000000001</v>
      </c>
      <c r="D4" s="4" t="s">
        <v>103</v>
      </c>
      <c r="E4" s="28">
        <v>2.7203158213999998</v>
      </c>
      <c r="F4" s="28">
        <v>15.768903735</v>
      </c>
      <c r="G4" s="28">
        <v>32.820926706999998</v>
      </c>
      <c r="H4" s="16">
        <f t="shared" si="1"/>
        <v>7.4001181681591559</v>
      </c>
      <c r="I4" s="16">
        <f t="shared" si="0"/>
        <v>248.65832500369697</v>
      </c>
      <c r="J4" s="16">
        <f t="shared" si="0"/>
        <v>1077.2132299062657</v>
      </c>
      <c r="K4">
        <f>E4/$H$7</f>
        <v>1.3452393166171753E-2</v>
      </c>
      <c r="L4">
        <f>F4/$I$7</f>
        <v>0.14954481920929752</v>
      </c>
      <c r="M4">
        <f>G4/$J$7</f>
        <v>0.21939278918886443</v>
      </c>
      <c r="N4">
        <f t="shared" si="2"/>
        <v>0.38239000156433367</v>
      </c>
      <c r="O4">
        <f t="shared" si="3"/>
        <v>-0.38239000156433367</v>
      </c>
    </row>
    <row r="5" spans="1:15" ht="15.75" x14ac:dyDescent="0.25">
      <c r="A5" s="4" t="s">
        <v>106</v>
      </c>
      <c r="B5" s="5" t="s">
        <v>15</v>
      </c>
      <c r="C5" s="6">
        <v>0.81499999999999995</v>
      </c>
      <c r="D5" s="4" t="s">
        <v>103</v>
      </c>
      <c r="E5" s="28">
        <v>98.252842834999996</v>
      </c>
      <c r="F5" s="28">
        <v>70.859880286000006</v>
      </c>
      <c r="G5" s="28">
        <v>25.341565434</v>
      </c>
      <c r="H5" s="16">
        <f t="shared" si="1"/>
        <v>9653.6211251592104</v>
      </c>
      <c r="I5" s="16">
        <f t="shared" si="0"/>
        <v>5021.1226341462525</v>
      </c>
      <c r="J5" s="16">
        <f t="shared" si="0"/>
        <v>642.19493864570359</v>
      </c>
      <c r="K5">
        <f>E5/$H$7</f>
        <v>0.48587589025978428</v>
      </c>
      <c r="L5">
        <f>F5/$I$7</f>
        <v>0.67200156489269969</v>
      </c>
      <c r="M5">
        <f>G5/$J$7</f>
        <v>0.16939670145851182</v>
      </c>
      <c r="N5">
        <f t="shared" si="2"/>
        <v>1.3272741566109958</v>
      </c>
      <c r="O5">
        <f t="shared" si="3"/>
        <v>-1.3272741566109958</v>
      </c>
    </row>
    <row r="6" spans="1:15" x14ac:dyDescent="0.25">
      <c r="G6" t="s">
        <v>13</v>
      </c>
      <c r="H6" s="16">
        <f>SUM(H2:H5)</f>
        <v>40892.112913567398</v>
      </c>
      <c r="I6" s="16">
        <f>SUM(I2:I5)</f>
        <v>11118.859943570282</v>
      </c>
      <c r="J6" s="16">
        <f>SUM(J2:J5)</f>
        <v>22379.840122572823</v>
      </c>
    </row>
    <row r="7" spans="1:15" x14ac:dyDescent="0.25">
      <c r="G7" t="s">
        <v>38</v>
      </c>
      <c r="H7" s="16">
        <f>SQRT(H6)</f>
        <v>202.21798365518185</v>
      </c>
      <c r="I7" s="16">
        <f t="shared" ref="I7:J7" si="4">SQRT(I6)</f>
        <v>105.44600487249519</v>
      </c>
      <c r="J7" s="16">
        <f t="shared" si="4"/>
        <v>149.59893088713176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"/>
  <sheetViews>
    <sheetView workbookViewId="0">
      <selection activeCell="F16" sqref="F16"/>
    </sheetView>
  </sheetViews>
  <sheetFormatPr defaultRowHeight="15.75" x14ac:dyDescent="0.25"/>
  <cols>
    <col min="1" max="13" width="9.140625" style="3"/>
    <col min="14" max="14" width="18.7109375" style="3" bestFit="1" customWidth="1"/>
    <col min="15" max="16384" width="9.140625" style="3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57</v>
      </c>
      <c r="N1" s="7" t="s">
        <v>58</v>
      </c>
    </row>
    <row r="2" spans="1:14" x14ac:dyDescent="0.25">
      <c r="A2" s="12" t="s">
        <v>14</v>
      </c>
      <c r="B2" s="13" t="s">
        <v>15</v>
      </c>
      <c r="C2" s="14">
        <v>0.94399999999999995</v>
      </c>
      <c r="D2" s="12" t="s">
        <v>16</v>
      </c>
      <c r="E2" s="15">
        <v>4.5282635723000002</v>
      </c>
      <c r="F2" s="15">
        <v>2.1460757687999998</v>
      </c>
      <c r="G2" s="15">
        <v>6.1250638436999996</v>
      </c>
      <c r="H2" s="23">
        <f>E2^2</f>
        <v>20.505170980219159</v>
      </c>
      <c r="I2" s="23">
        <f t="shared" ref="I2:J5" si="0">F2^2</f>
        <v>4.6056412054305103</v>
      </c>
      <c r="J2" s="23">
        <f t="shared" si="0"/>
        <v>37.516407089401014</v>
      </c>
      <c r="K2" s="7">
        <f>E2/$H$7</f>
        <v>0.33201086052371287</v>
      </c>
      <c r="L2" s="7">
        <f>F2/$I$7</f>
        <v>0.24957498766350844</v>
      </c>
      <c r="M2" s="7">
        <f>G2/$J$7</f>
        <v>0.33528882021146272</v>
      </c>
      <c r="N2" s="7">
        <f>K2+L2+M2</f>
        <v>0.91687466839868415</v>
      </c>
    </row>
    <row r="3" spans="1:14" x14ac:dyDescent="0.25">
      <c r="A3" s="12" t="s">
        <v>17</v>
      </c>
      <c r="B3" s="13" t="s">
        <v>15</v>
      </c>
      <c r="C3" s="14">
        <v>1.1359999999999999</v>
      </c>
      <c r="D3" s="12" t="s">
        <v>16</v>
      </c>
      <c r="E3" s="15">
        <v>-4.3461626622000002</v>
      </c>
      <c r="F3" s="15">
        <v>-0.98529458186999996</v>
      </c>
      <c r="G3" s="15">
        <v>-3.2226676847000002</v>
      </c>
      <c r="H3" s="23">
        <f t="shared" ref="H3:H5" si="1">E3^2</f>
        <v>18.889129886301394</v>
      </c>
      <c r="I3" s="23">
        <f t="shared" si="0"/>
        <v>0.97080541306237811</v>
      </c>
      <c r="J3" s="23">
        <f t="shared" si="0"/>
        <v>10.38558700600966</v>
      </c>
      <c r="K3" s="7">
        <f t="shared" ref="K3:K5" si="2">E3/$H$7</f>
        <v>-0.31865927908435254</v>
      </c>
      <c r="L3" s="7">
        <f t="shared" ref="L3:L5" si="3">F3/$I$7</f>
        <v>-0.11458350478120685</v>
      </c>
      <c r="M3" s="7">
        <f t="shared" ref="M3:M5" si="4">G3/$J$7</f>
        <v>-0.1764103156325553</v>
      </c>
      <c r="N3" s="7">
        <f t="shared" ref="N3:N5" si="5">K3+L3+M3</f>
        <v>-0.60965309949811464</v>
      </c>
    </row>
    <row r="4" spans="1:14" x14ac:dyDescent="0.25">
      <c r="A4" s="12" t="s">
        <v>20</v>
      </c>
      <c r="B4" s="13" t="s">
        <v>15</v>
      </c>
      <c r="C4" s="14">
        <v>7.9000000000000001E-2</v>
      </c>
      <c r="D4" s="12" t="s">
        <v>16</v>
      </c>
      <c r="E4" s="15">
        <v>1.7630014849</v>
      </c>
      <c r="F4" s="15">
        <v>1.3476294626</v>
      </c>
      <c r="G4" s="15">
        <v>2.8018714134999998</v>
      </c>
      <c r="H4" s="23">
        <f t="shared" si="1"/>
        <v>3.1081742357596047</v>
      </c>
      <c r="I4" s="23">
        <f t="shared" si="0"/>
        <v>1.8161051684675649</v>
      </c>
      <c r="J4" s="23">
        <f t="shared" si="0"/>
        <v>7.850483417788487</v>
      </c>
      <c r="K4" s="7">
        <f t="shared" si="2"/>
        <v>0.1292627142304193</v>
      </c>
      <c r="L4" s="7">
        <f t="shared" si="3"/>
        <v>0.15672075114637748</v>
      </c>
      <c r="M4" s="7">
        <f t="shared" si="4"/>
        <v>0.15337573363956125</v>
      </c>
      <c r="N4" s="7">
        <f t="shared" si="5"/>
        <v>0.439359199016358</v>
      </c>
    </row>
    <row r="5" spans="1:14" x14ac:dyDescent="0.25">
      <c r="A5" s="12" t="s">
        <v>22</v>
      </c>
      <c r="B5" s="13" t="s">
        <v>15</v>
      </c>
      <c r="C5" s="14">
        <v>0.82299999999999995</v>
      </c>
      <c r="D5" s="12" t="s">
        <v>16</v>
      </c>
      <c r="E5" s="15">
        <v>11.979865243000001</v>
      </c>
      <c r="F5" s="15">
        <v>8.1577510404000009</v>
      </c>
      <c r="G5" s="15">
        <v>16.672377843</v>
      </c>
      <c r="H5" s="23">
        <f t="shared" si="1"/>
        <v>143.51717124043947</v>
      </c>
      <c r="I5" s="23">
        <f t="shared" si="0"/>
        <v>66.5489020371473</v>
      </c>
      <c r="J5" s="23">
        <f t="shared" si="0"/>
        <v>277.9681829397573</v>
      </c>
      <c r="K5" s="7">
        <f t="shared" si="2"/>
        <v>0.87835995073633066</v>
      </c>
      <c r="L5" s="7">
        <f t="shared" si="3"/>
        <v>0.94869465694971111</v>
      </c>
      <c r="M5" s="7">
        <f t="shared" si="4"/>
        <v>0.91265365386336672</v>
      </c>
      <c r="N5" s="7">
        <f t="shared" si="5"/>
        <v>2.7397082615494086</v>
      </c>
    </row>
    <row r="6" spans="1:14" x14ac:dyDescent="0.25">
      <c r="G6" s="3" t="s">
        <v>13</v>
      </c>
      <c r="H6" s="25">
        <f>SUM(H2:H5)</f>
        <v>186.01964634271962</v>
      </c>
      <c r="I6" s="25">
        <f t="shared" ref="I6:J6" si="6">SUM(I2:I5)</f>
        <v>73.941453824107754</v>
      </c>
      <c r="J6" s="25">
        <f t="shared" si="6"/>
        <v>333.72066045295645</v>
      </c>
    </row>
    <row r="7" spans="1:14" x14ac:dyDescent="0.25">
      <c r="G7" s="3" t="s">
        <v>38</v>
      </c>
      <c r="H7" s="3">
        <f>SQRT(H6)</f>
        <v>13.638901947837283</v>
      </c>
      <c r="I7" s="3">
        <f t="shared" ref="I7:J7" si="7">SQRT(I6)</f>
        <v>8.5989216663549009</v>
      </c>
      <c r="J7" s="3">
        <f t="shared" si="7"/>
        <v>18.268022893924687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10"/>
  <sheetViews>
    <sheetView workbookViewId="0">
      <selection activeCell="F13" sqref="F13"/>
    </sheetView>
  </sheetViews>
  <sheetFormatPr defaultRowHeight="15" x14ac:dyDescent="0.25"/>
  <cols>
    <col min="1" max="1" width="10.7109375" bestFit="1" customWidth="1"/>
    <col min="4" max="4" width="16.140625" bestFit="1" customWidth="1"/>
    <col min="5" max="5" width="10.85546875" customWidth="1"/>
    <col min="6" max="6" width="13.85546875" bestFit="1" customWidth="1"/>
    <col min="7" max="7" width="12.7109375" bestFit="1" customWidth="1"/>
    <col min="10" max="10" width="11.5703125" bestFit="1" customWidth="1"/>
    <col min="12" max="12" width="9.5703125" bestFit="1" customWidth="1"/>
  </cols>
  <sheetData>
    <row r="1" spans="1:17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J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ht="15.75" x14ac:dyDescent="0.25">
      <c r="A2" s="4" t="s">
        <v>102</v>
      </c>
      <c r="B2" s="5" t="s">
        <v>15</v>
      </c>
      <c r="C2" s="6">
        <v>0.41199999999999998</v>
      </c>
      <c r="D2" s="4" t="s">
        <v>103</v>
      </c>
      <c r="E2">
        <v>1.3916080299114761</v>
      </c>
      <c r="F2">
        <v>-1.5990851261186694</v>
      </c>
      <c r="G2" s="3">
        <v>0.83196028382489895</v>
      </c>
      <c r="H2">
        <v>-0.84837165326754094</v>
      </c>
      <c r="M2">
        <f>E6*((1-K3)+(1-K4)+(1-K5))</f>
        <v>0.80890973669366872</v>
      </c>
      <c r="N2">
        <f>F6*((1-K3)+(1-K7)+(1-K8))</f>
        <v>0.78232027939185</v>
      </c>
      <c r="O2">
        <f>G6*((1-K4)+(1-K7)+(K10))</f>
        <v>1.4935053273658727</v>
      </c>
      <c r="P2">
        <f>H6*((1-K5)+(1-K8)+(1-K10))</f>
        <v>2.6323515263831383</v>
      </c>
      <c r="Q2">
        <f>SUM(M2:P2)</f>
        <v>5.7170868698345298</v>
      </c>
    </row>
    <row r="3" spans="1:17" ht="15.75" x14ac:dyDescent="0.25">
      <c r="A3" s="4" t="s">
        <v>104</v>
      </c>
      <c r="B3" s="5" t="s">
        <v>15</v>
      </c>
      <c r="C3" s="6">
        <v>0.78700000000000003</v>
      </c>
      <c r="D3" s="4" t="s">
        <v>103</v>
      </c>
      <c r="E3">
        <v>1.8626594262173288</v>
      </c>
      <c r="F3">
        <v>-0.90303895562500447</v>
      </c>
      <c r="G3" s="3">
        <v>1.0227737700861996</v>
      </c>
      <c r="H3">
        <v>-2.3400418939686278</v>
      </c>
      <c r="J3" s="3" t="s">
        <v>18</v>
      </c>
      <c r="K3">
        <f>CORREL(E2:E5,F2:F5)</f>
        <v>0.87792907509474294</v>
      </c>
      <c r="L3" t="s">
        <v>19</v>
      </c>
      <c r="M3" s="8">
        <f>M2/$Q$2</f>
        <v>0.14148984528497835</v>
      </c>
      <c r="N3" s="8">
        <f t="shared" ref="N3:P3" si="0">N2/$Q$2</f>
        <v>0.13683897012649254</v>
      </c>
      <c r="O3" s="8">
        <f t="shared" si="0"/>
        <v>0.26123537412841508</v>
      </c>
      <c r="P3" s="8">
        <f t="shared" si="0"/>
        <v>0.46043581046011406</v>
      </c>
    </row>
    <row r="4" spans="1:17" ht="15.75" x14ac:dyDescent="0.25">
      <c r="A4" s="4" t="s">
        <v>105</v>
      </c>
      <c r="B4" s="5" t="s">
        <v>15</v>
      </c>
      <c r="C4" s="6">
        <v>0.22600000000000001</v>
      </c>
      <c r="D4" s="4" t="s">
        <v>103</v>
      </c>
      <c r="E4">
        <v>1.4589457081937882</v>
      </c>
      <c r="F4">
        <v>-0.99317924871643637</v>
      </c>
      <c r="G4" s="3">
        <v>2.5715117534667353</v>
      </c>
      <c r="H4">
        <v>-0.38239000156433367</v>
      </c>
      <c r="J4" s="3" t="s">
        <v>21</v>
      </c>
      <c r="K4">
        <f>CORREL(E2:E5,G2:G5)</f>
        <v>0.25674691564448832</v>
      </c>
    </row>
    <row r="5" spans="1:17" ht="15.75" x14ac:dyDescent="0.25">
      <c r="A5" s="4" t="s">
        <v>106</v>
      </c>
      <c r="B5" s="5" t="s">
        <v>15</v>
      </c>
      <c r="C5" s="6">
        <v>0.81499999999999995</v>
      </c>
      <c r="D5" s="4" t="s">
        <v>103</v>
      </c>
      <c r="E5">
        <v>1.0291025825697606</v>
      </c>
      <c r="F5">
        <v>-1.8733083997187889</v>
      </c>
      <c r="G5" s="3">
        <v>0.54514367312851775</v>
      </c>
      <c r="H5">
        <v>-1.3272741566109958</v>
      </c>
      <c r="J5" s="3" t="s">
        <v>23</v>
      </c>
      <c r="K5">
        <f>CORREL(E2:E5,H2:H5)</f>
        <v>-0.50258221958903559</v>
      </c>
    </row>
    <row r="6" spans="1:17" ht="15.75" x14ac:dyDescent="0.25">
      <c r="D6" s="9" t="s">
        <v>24</v>
      </c>
      <c r="E6">
        <f>_xlfn.STDEV.S(E2:E5)</f>
        <v>0.3416139232365597</v>
      </c>
      <c r="F6">
        <f t="shared" ref="F6:G6" si="1">_xlfn.STDEV.S(F2:F5)</f>
        <v>0.4700156022710158</v>
      </c>
      <c r="G6">
        <f t="shared" si="1"/>
        <v>0.90726697274206602</v>
      </c>
      <c r="H6">
        <f>_xlfn.STDEV.S(H2:H5)</f>
        <v>0.83777841653540119</v>
      </c>
      <c r="J6" s="3"/>
    </row>
    <row r="7" spans="1:17" ht="15.75" x14ac:dyDescent="0.25">
      <c r="J7" s="3" t="s">
        <v>25</v>
      </c>
      <c r="K7">
        <f>CORREL(F2:F5,G2:G5)</f>
        <v>0.65910895157621485</v>
      </c>
    </row>
    <row r="8" spans="1:17" ht="15.75" x14ac:dyDescent="0.25">
      <c r="J8" s="3" t="s">
        <v>26</v>
      </c>
      <c r="K8">
        <f>CORREL(F2:F5,H2:H5)</f>
        <v>-0.20149400560409156</v>
      </c>
    </row>
    <row r="9" spans="1:17" ht="15.75" x14ac:dyDescent="0.25">
      <c r="J9" s="3"/>
    </row>
    <row r="10" spans="1:17" x14ac:dyDescent="0.25">
      <c r="J10" t="s">
        <v>27</v>
      </c>
      <c r="K10">
        <f>CORREL(G2:G5,H2:H5)</f>
        <v>0.56201446467520666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10"/>
  <sheetViews>
    <sheetView workbookViewId="0">
      <selection activeCell="F10" sqref="F10:F11"/>
    </sheetView>
  </sheetViews>
  <sheetFormatPr defaultRowHeight="15" x14ac:dyDescent="0.25"/>
  <cols>
    <col min="4" max="4" width="19.28515625" bestFit="1" customWidth="1"/>
    <col min="5" max="5" width="13.28515625" bestFit="1" customWidth="1"/>
    <col min="6" max="6" width="16.7109375" bestFit="1" customWidth="1"/>
    <col min="7" max="7" width="13.7109375" bestFit="1" customWidth="1"/>
    <col min="14" max="14" width="12" bestFit="1" customWidth="1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28</v>
      </c>
      <c r="F1" s="7" t="s">
        <v>29</v>
      </c>
      <c r="G1" s="7" t="s">
        <v>30</v>
      </c>
      <c r="H1" s="7" t="s">
        <v>31</v>
      </c>
      <c r="I1" s="7" t="s">
        <v>32</v>
      </c>
      <c r="J1" s="7" t="s">
        <v>33</v>
      </c>
      <c r="K1" s="7" t="s">
        <v>34</v>
      </c>
      <c r="L1" s="7" t="s">
        <v>35</v>
      </c>
      <c r="M1" s="7" t="s">
        <v>36</v>
      </c>
      <c r="N1" s="7" t="s">
        <v>37</v>
      </c>
    </row>
    <row r="2" spans="1:14" ht="15.75" x14ac:dyDescent="0.25">
      <c r="A2" s="12" t="s">
        <v>107</v>
      </c>
      <c r="B2" s="13" t="s">
        <v>15</v>
      </c>
      <c r="C2" s="14">
        <v>0.20399999999999999</v>
      </c>
      <c r="D2" s="12" t="s">
        <v>108</v>
      </c>
      <c r="E2" s="15">
        <v>1.3200827511</v>
      </c>
      <c r="F2" s="15">
        <v>1.3558155435999999</v>
      </c>
      <c r="G2" s="15">
        <v>0.63626354107000005</v>
      </c>
      <c r="H2" s="16">
        <f>E2^2</f>
        <v>1.7426184697517444</v>
      </c>
      <c r="I2" s="16">
        <f t="shared" ref="I2:J8" si="0">F2^2</f>
        <v>1.8382357882673632</v>
      </c>
      <c r="J2" s="16">
        <f t="shared" si="0"/>
        <v>0.40483129369493565</v>
      </c>
      <c r="K2">
        <f t="shared" ref="K2:K8" si="1">E2/$H$10</f>
        <v>0.42886066981720722</v>
      </c>
      <c r="L2">
        <f t="shared" ref="L2:L8" si="2">F2/$I$10</f>
        <v>0.43338523500166309</v>
      </c>
      <c r="M2">
        <f t="shared" ref="M2:M8" si="3">G2/$J$10</f>
        <v>0.32410075661056514</v>
      </c>
      <c r="N2">
        <f>K2+L2+M2</f>
        <v>1.1863466614294356</v>
      </c>
    </row>
    <row r="3" spans="1:14" ht="15.75" x14ac:dyDescent="0.25">
      <c r="A3" s="12" t="s">
        <v>109</v>
      </c>
      <c r="B3" s="13" t="s">
        <v>15</v>
      </c>
      <c r="C3" s="14">
        <v>0.42799999999999999</v>
      </c>
      <c r="D3" s="12" t="s">
        <v>108</v>
      </c>
      <c r="E3" s="15">
        <v>1.0651529273</v>
      </c>
      <c r="F3" s="15">
        <v>1.0927773555</v>
      </c>
      <c r="G3" s="15">
        <v>0.88733595071000004</v>
      </c>
      <c r="H3" s="16">
        <f t="shared" ref="H3:H8" si="4">E3^2</f>
        <v>1.134550758535759</v>
      </c>
      <c r="I3" s="16">
        <f t="shared" si="0"/>
        <v>1.1941623486935733</v>
      </c>
      <c r="J3" s="16">
        <f t="shared" si="0"/>
        <v>0.78736508942241967</v>
      </c>
      <c r="K3">
        <f t="shared" si="1"/>
        <v>0.34604057774332131</v>
      </c>
      <c r="L3">
        <f t="shared" si="2"/>
        <v>0.34930531166530543</v>
      </c>
      <c r="M3">
        <f t="shared" si="3"/>
        <v>0.45199234975688585</v>
      </c>
      <c r="N3">
        <f t="shared" ref="N3:N8" si="5">K3+L3+M3</f>
        <v>1.1473382391655127</v>
      </c>
    </row>
    <row r="4" spans="1:14" ht="15.75" x14ac:dyDescent="0.25">
      <c r="A4" s="12" t="s">
        <v>110</v>
      </c>
      <c r="B4" s="13" t="s">
        <v>15</v>
      </c>
      <c r="C4" s="14">
        <v>0.25600000000000001</v>
      </c>
      <c r="D4" s="12" t="s">
        <v>108</v>
      </c>
      <c r="E4" s="15">
        <v>1.1730073632</v>
      </c>
      <c r="F4" s="15">
        <v>1.2050019619000001</v>
      </c>
      <c r="G4" s="15">
        <v>0.78761360390000001</v>
      </c>
      <c r="H4" s="16">
        <f t="shared" si="4"/>
        <v>1.3759462741214168</v>
      </c>
      <c r="I4" s="16">
        <f t="shared" si="0"/>
        <v>1.4520297281828494</v>
      </c>
      <c r="J4" s="16">
        <f t="shared" si="0"/>
        <v>0.62033518904834617</v>
      </c>
      <c r="K4">
        <f t="shared" si="1"/>
        <v>0.38107968842353285</v>
      </c>
      <c r="L4">
        <f t="shared" si="2"/>
        <v>0.38517780748320418</v>
      </c>
      <c r="M4">
        <f t="shared" si="3"/>
        <v>0.40119565001553381</v>
      </c>
      <c r="N4">
        <f t="shared" si="5"/>
        <v>1.1674531459222708</v>
      </c>
    </row>
    <row r="5" spans="1:14" ht="15.75" x14ac:dyDescent="0.25">
      <c r="A5" s="12" t="s">
        <v>111</v>
      </c>
      <c r="B5" s="13" t="s">
        <v>15</v>
      </c>
      <c r="C5" s="14">
        <v>0.57099999999999995</v>
      </c>
      <c r="D5" s="12" t="s">
        <v>108</v>
      </c>
      <c r="E5" s="15">
        <v>0.64080834730000003</v>
      </c>
      <c r="F5" s="15">
        <v>0.65811646003000002</v>
      </c>
      <c r="G5" s="15">
        <v>0.51535544646999998</v>
      </c>
      <c r="H5" s="16">
        <f t="shared" si="4"/>
        <v>0.41063533796935747</v>
      </c>
      <c r="I5" s="16">
        <f t="shared" si="0"/>
        <v>0.43311727496241859</v>
      </c>
      <c r="J5" s="16">
        <f t="shared" si="0"/>
        <v>0.26559123620629299</v>
      </c>
      <c r="K5">
        <f t="shared" si="1"/>
        <v>0.208182022542553</v>
      </c>
      <c r="L5">
        <f t="shared" si="2"/>
        <v>0.21036634226160689</v>
      </c>
      <c r="M5">
        <f t="shared" si="3"/>
        <v>0.26251243288813042</v>
      </c>
      <c r="N5">
        <f t="shared" si="5"/>
        <v>0.68106079769229033</v>
      </c>
    </row>
    <row r="6" spans="1:14" ht="15.75" x14ac:dyDescent="0.25">
      <c r="A6" s="12" t="s">
        <v>112</v>
      </c>
      <c r="B6" s="13" t="s">
        <v>15</v>
      </c>
      <c r="C6" s="14">
        <v>0.876</v>
      </c>
      <c r="D6" s="12" t="s">
        <v>108</v>
      </c>
      <c r="E6" s="15">
        <v>1.8354514233000001</v>
      </c>
      <c r="F6" s="15">
        <v>1.839362234</v>
      </c>
      <c r="G6" s="15">
        <v>1.0327532028999999</v>
      </c>
      <c r="H6" s="16">
        <f t="shared" si="4"/>
        <v>3.3688819272939963</v>
      </c>
      <c r="I6" s="16">
        <f t="shared" si="0"/>
        <v>3.3832534278654709</v>
      </c>
      <c r="J6" s="16">
        <f t="shared" si="0"/>
        <v>1.0665791781002085</v>
      </c>
      <c r="K6">
        <f t="shared" si="1"/>
        <v>0.59629059326581213</v>
      </c>
      <c r="L6">
        <f t="shared" si="2"/>
        <v>0.5879505053605244</v>
      </c>
      <c r="M6">
        <f t="shared" si="3"/>
        <v>0.52606518030089344</v>
      </c>
      <c r="N6">
        <f t="shared" si="5"/>
        <v>1.7103062789272299</v>
      </c>
    </row>
    <row r="7" spans="1:14" ht="15.75" x14ac:dyDescent="0.25">
      <c r="A7" s="12" t="s">
        <v>113</v>
      </c>
      <c r="B7" s="13" t="s">
        <v>15</v>
      </c>
      <c r="C7" s="14">
        <v>9.4E-2</v>
      </c>
      <c r="D7" s="12" t="s">
        <v>108</v>
      </c>
      <c r="E7" s="15">
        <v>0.74662000474000001</v>
      </c>
      <c r="F7" s="15">
        <v>0.75329962213000001</v>
      </c>
      <c r="G7" s="15">
        <v>0.80104391927999996</v>
      </c>
      <c r="H7" s="16">
        <f t="shared" si="4"/>
        <v>0.55744143147795766</v>
      </c>
      <c r="I7" s="16">
        <f t="shared" si="0"/>
        <v>0.56746032070120078</v>
      </c>
      <c r="J7" s="16">
        <f t="shared" si="0"/>
        <v>0.64167136061546304</v>
      </c>
      <c r="K7">
        <f t="shared" si="1"/>
        <v>0.24255748744910849</v>
      </c>
      <c r="L7">
        <f t="shared" si="2"/>
        <v>0.24079155553610523</v>
      </c>
      <c r="M7">
        <f t="shared" si="3"/>
        <v>0.40803680166922823</v>
      </c>
      <c r="N7">
        <f t="shared" si="5"/>
        <v>0.89138584465444204</v>
      </c>
    </row>
    <row r="8" spans="1:14" ht="15.75" x14ac:dyDescent="0.25">
      <c r="A8" s="12" t="s">
        <v>114</v>
      </c>
      <c r="B8" s="13" t="s">
        <v>15</v>
      </c>
      <c r="C8" s="14">
        <v>0.55300000000000005</v>
      </c>
      <c r="D8" s="12" t="s">
        <v>108</v>
      </c>
      <c r="E8" s="15">
        <v>0.94059657828999998</v>
      </c>
      <c r="F8" s="15">
        <v>0.95854987971000005</v>
      </c>
      <c r="G8" s="15">
        <v>0.26009008581999998</v>
      </c>
      <c r="H8" s="16">
        <f t="shared" si="4"/>
        <v>0.88472192309085607</v>
      </c>
      <c r="I8" s="16">
        <f t="shared" si="0"/>
        <v>0.91881787189205555</v>
      </c>
      <c r="J8" s="16">
        <f t="shared" si="0"/>
        <v>6.764685274185496E-2</v>
      </c>
      <c r="K8">
        <f t="shared" si="1"/>
        <v>0.30557544840055639</v>
      </c>
      <c r="L8">
        <f t="shared" si="2"/>
        <v>0.30639961817807138</v>
      </c>
      <c r="M8">
        <f t="shared" si="3"/>
        <v>0.13248502885991209</v>
      </c>
      <c r="N8">
        <f t="shared" si="5"/>
        <v>0.74446009543853986</v>
      </c>
    </row>
    <row r="9" spans="1:14" x14ac:dyDescent="0.25">
      <c r="G9" t="s">
        <v>13</v>
      </c>
      <c r="H9" s="16">
        <f>SUM(H2:H8)</f>
        <v>9.4747961222410879</v>
      </c>
      <c r="I9" s="16">
        <f>SUM(I2:I8)</f>
        <v>9.7870767605649327</v>
      </c>
      <c r="J9" s="16">
        <f>SUM(J2:J8)</f>
        <v>3.8540201998295207</v>
      </c>
    </row>
    <row r="10" spans="1:14" x14ac:dyDescent="0.25">
      <c r="G10" t="s">
        <v>38</v>
      </c>
      <c r="H10" s="16">
        <f>SQRT(H9)</f>
        <v>3.0781156772027085</v>
      </c>
      <c r="I10" s="16">
        <f t="shared" ref="I10:J10" si="6">SQRT(I9)</f>
        <v>3.1284303988685656</v>
      </c>
      <c r="J10" s="16">
        <f t="shared" si="6"/>
        <v>1.9631658615179515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10"/>
  <sheetViews>
    <sheetView workbookViewId="0">
      <selection sqref="A1:XFD1048576"/>
    </sheetView>
  </sheetViews>
  <sheetFormatPr defaultRowHeight="15" x14ac:dyDescent="0.25"/>
  <cols>
    <col min="3" max="3" width="20.140625" customWidth="1"/>
    <col min="4" max="4" width="14.42578125" bestFit="1" customWidth="1"/>
    <col min="5" max="5" width="18.140625" bestFit="1" customWidth="1"/>
    <col min="6" max="6" width="30.140625" customWidth="1"/>
    <col min="7" max="7" width="19.140625" customWidth="1"/>
    <col min="8" max="8" width="11.7109375" bestFit="1" customWidth="1"/>
    <col min="9" max="9" width="12.7109375" bestFit="1" customWidth="1"/>
    <col min="14" max="15" width="20" bestFit="1" customWidth="1"/>
  </cols>
  <sheetData>
    <row r="1" spans="1:15" ht="31.5" x14ac:dyDescent="0.25">
      <c r="A1" s="10" t="s">
        <v>0</v>
      </c>
      <c r="B1" s="10" t="s">
        <v>1</v>
      </c>
      <c r="C1" s="18" t="s">
        <v>2</v>
      </c>
      <c r="D1" s="10" t="s">
        <v>3</v>
      </c>
      <c r="E1" s="19" t="s">
        <v>39</v>
      </c>
      <c r="F1" s="20" t="s">
        <v>40</v>
      </c>
      <c r="G1" s="20" t="s">
        <v>41</v>
      </c>
      <c r="H1" s="7" t="s">
        <v>42</v>
      </c>
      <c r="I1" s="7" t="s">
        <v>43</v>
      </c>
      <c r="J1" s="21" t="s">
        <v>44</v>
      </c>
      <c r="K1" s="7" t="s">
        <v>45</v>
      </c>
      <c r="L1" s="7" t="s">
        <v>46</v>
      </c>
      <c r="M1" s="7" t="s">
        <v>47</v>
      </c>
      <c r="N1" s="7" t="s">
        <v>48</v>
      </c>
      <c r="O1" s="7" t="s">
        <v>48</v>
      </c>
    </row>
    <row r="2" spans="1:15" ht="15.75" x14ac:dyDescent="0.25">
      <c r="A2" s="12" t="s">
        <v>107</v>
      </c>
      <c r="B2" s="13" t="s">
        <v>15</v>
      </c>
      <c r="C2" s="14">
        <v>0.20399999999999999</v>
      </c>
      <c r="D2" s="12" t="s">
        <v>108</v>
      </c>
      <c r="E2" s="15">
        <v>28.338305566999999</v>
      </c>
      <c r="F2" s="15">
        <v>73.116563264000007</v>
      </c>
      <c r="G2" s="22">
        <v>0.2751628519844605</v>
      </c>
      <c r="H2" s="16">
        <f>E2^2</f>
        <v>803.05956240866317</v>
      </c>
      <c r="I2" s="16">
        <f>F2^2</f>
        <v>5346.0318235385157</v>
      </c>
      <c r="J2" s="16">
        <f>G2^2</f>
        <v>7.5714595112222116E-2</v>
      </c>
      <c r="K2">
        <f t="shared" ref="K2:K8" si="0">E2/$H$10</f>
        <v>0.13685084390680644</v>
      </c>
      <c r="L2">
        <f t="shared" ref="L2:L8" si="1">F2/$I$10</f>
        <v>0.12940134235564626</v>
      </c>
      <c r="M2">
        <f t="shared" ref="M2:M8" si="2">G2/$J$10</f>
        <v>0.29144416816080038</v>
      </c>
      <c r="N2">
        <f>K2+L2+M2</f>
        <v>0.55769635442325316</v>
      </c>
      <c r="O2">
        <f>-1*N2</f>
        <v>-0.55769635442325316</v>
      </c>
    </row>
    <row r="3" spans="1:15" ht="15.75" x14ac:dyDescent="0.25">
      <c r="A3" s="12" t="s">
        <v>109</v>
      </c>
      <c r="B3" s="13" t="s">
        <v>15</v>
      </c>
      <c r="C3" s="14">
        <v>0.42799999999999999</v>
      </c>
      <c r="D3" s="12" t="s">
        <v>108</v>
      </c>
      <c r="E3" s="15">
        <v>65.413288269999995</v>
      </c>
      <c r="F3" s="15">
        <v>304.59675931999999</v>
      </c>
      <c r="G3" s="22">
        <v>0.26252656917054951</v>
      </c>
      <c r="H3" s="16">
        <f t="shared" ref="H3:J8" si="3">E3^2</f>
        <v>4278.8982822941189</v>
      </c>
      <c r="I3" s="16">
        <f t="shared" si="3"/>
        <v>92779.185788246003</v>
      </c>
      <c r="J3" s="16">
        <f t="shared" si="3"/>
        <v>6.8920199520459316E-2</v>
      </c>
      <c r="K3">
        <f t="shared" si="0"/>
        <v>0.31589269447687662</v>
      </c>
      <c r="L3">
        <f t="shared" si="1"/>
        <v>0.53907388112420163</v>
      </c>
      <c r="M3">
        <f t="shared" si="2"/>
        <v>0.27806019969708901</v>
      </c>
      <c r="N3">
        <f t="shared" ref="N3:N8" si="4">K3+L3+M3</f>
        <v>1.1330267752981673</v>
      </c>
      <c r="O3">
        <f t="shared" ref="O3:O8" si="5">-1*N3</f>
        <v>-1.1330267752981673</v>
      </c>
    </row>
    <row r="4" spans="1:15" ht="15.75" x14ac:dyDescent="0.25">
      <c r="A4" s="12" t="s">
        <v>110</v>
      </c>
      <c r="B4" s="13" t="s">
        <v>15</v>
      </c>
      <c r="C4" s="14">
        <v>0.25600000000000001</v>
      </c>
      <c r="D4" s="12" t="s">
        <v>108</v>
      </c>
      <c r="E4" s="15">
        <v>79.948065841000002</v>
      </c>
      <c r="F4" s="15">
        <v>128.02468400000001</v>
      </c>
      <c r="G4" s="22">
        <v>0.39119491147851559</v>
      </c>
      <c r="H4" s="16">
        <f t="shared" si="3"/>
        <v>6391.6932317168712</v>
      </c>
      <c r="I4" s="16">
        <f t="shared" si="3"/>
        <v>16390.319713299858</v>
      </c>
      <c r="J4" s="16">
        <f t="shared" si="3"/>
        <v>0.15303345876668364</v>
      </c>
      <c r="K4">
        <f t="shared" si="0"/>
        <v>0.38608378518575015</v>
      </c>
      <c r="L4">
        <f t="shared" si="1"/>
        <v>0.22657747061279365</v>
      </c>
      <c r="M4">
        <f t="shared" si="2"/>
        <v>0.41434181519179991</v>
      </c>
      <c r="N4">
        <f t="shared" si="4"/>
        <v>1.0270030709903437</v>
      </c>
      <c r="O4">
        <f t="shared" si="5"/>
        <v>-1.0270030709903437</v>
      </c>
    </row>
    <row r="5" spans="1:15" ht="15.75" x14ac:dyDescent="0.25">
      <c r="A5" s="12" t="s">
        <v>111</v>
      </c>
      <c r="B5" s="13" t="s">
        <v>15</v>
      </c>
      <c r="C5" s="14">
        <v>0.57099999999999995</v>
      </c>
      <c r="D5" s="12" t="s">
        <v>108</v>
      </c>
      <c r="E5" s="15">
        <v>170.86434348</v>
      </c>
      <c r="F5" s="15">
        <v>186.31017342000001</v>
      </c>
      <c r="G5" s="22">
        <v>0.44578023444398479</v>
      </c>
      <c r="H5" s="16">
        <f t="shared" si="3"/>
        <v>29194.623872851418</v>
      </c>
      <c r="I5" s="16">
        <f t="shared" si="3"/>
        <v>34711.480719790481</v>
      </c>
      <c r="J5" s="16">
        <f t="shared" si="3"/>
        <v>0.19872001742093404</v>
      </c>
      <c r="K5">
        <f t="shared" si="0"/>
        <v>0.82513506474606935</v>
      </c>
      <c r="L5">
        <f t="shared" si="1"/>
        <v>0.32973084973937167</v>
      </c>
      <c r="M5">
        <f t="shared" si="2"/>
        <v>0.47215693787543245</v>
      </c>
      <c r="N5">
        <f t="shared" si="4"/>
        <v>1.6270228523608734</v>
      </c>
      <c r="O5">
        <f t="shared" si="5"/>
        <v>-1.6270228523608734</v>
      </c>
    </row>
    <row r="6" spans="1:15" ht="15.75" x14ac:dyDescent="0.25">
      <c r="A6" s="12" t="s">
        <v>112</v>
      </c>
      <c r="B6" s="13" t="s">
        <v>15</v>
      </c>
      <c r="C6" s="14">
        <v>0.876</v>
      </c>
      <c r="D6" s="12" t="s">
        <v>108</v>
      </c>
      <c r="E6" s="15">
        <v>0.18546985231999999</v>
      </c>
      <c r="F6" s="15">
        <v>204.24731355</v>
      </c>
      <c r="G6" s="22">
        <v>0.34703800943549545</v>
      </c>
      <c r="H6" s="16">
        <f t="shared" si="3"/>
        <v>3.4399066119602605E-2</v>
      </c>
      <c r="I6" s="16">
        <f t="shared" si="3"/>
        <v>41716.965092392013</v>
      </c>
      <c r="J6" s="16">
        <f t="shared" si="3"/>
        <v>0.12043537999295104</v>
      </c>
      <c r="K6">
        <f t="shared" si="0"/>
        <v>8.9566772964787972E-4</v>
      </c>
      <c r="L6">
        <f t="shared" si="1"/>
        <v>0.36147591415743835</v>
      </c>
      <c r="M6">
        <f t="shared" si="2"/>
        <v>0.3675721604521669</v>
      </c>
      <c r="N6">
        <f t="shared" si="4"/>
        <v>0.72994374233925319</v>
      </c>
      <c r="O6">
        <f t="shared" si="5"/>
        <v>-0.72994374233925319</v>
      </c>
    </row>
    <row r="7" spans="1:15" ht="15.75" x14ac:dyDescent="0.25">
      <c r="A7" s="12" t="s">
        <v>113</v>
      </c>
      <c r="B7" s="13" t="s">
        <v>15</v>
      </c>
      <c r="C7" s="14">
        <v>9.4E-2</v>
      </c>
      <c r="D7" s="12" t="s">
        <v>108</v>
      </c>
      <c r="E7" s="15">
        <v>47.003982260000001</v>
      </c>
      <c r="F7" s="15">
        <v>335.40179339999997</v>
      </c>
      <c r="G7" s="22">
        <v>0.47714160584043053</v>
      </c>
      <c r="H7" s="16">
        <f t="shared" si="3"/>
        <v>2209.3743482983946</v>
      </c>
      <c r="I7" s="16">
        <f t="shared" si="3"/>
        <v>112494.36301593627</v>
      </c>
      <c r="J7" s="16">
        <f t="shared" si="3"/>
        <v>0.22766411202398476</v>
      </c>
      <c r="K7">
        <f t="shared" si="0"/>
        <v>0.22699079957526663</v>
      </c>
      <c r="L7">
        <f t="shared" si="1"/>
        <v>0.59359248242758222</v>
      </c>
      <c r="M7">
        <f t="shared" si="2"/>
        <v>0.50537395366481386</v>
      </c>
      <c r="N7">
        <f t="shared" si="4"/>
        <v>1.3259572356676628</v>
      </c>
      <c r="O7">
        <f t="shared" si="5"/>
        <v>-1.3259572356676628</v>
      </c>
    </row>
    <row r="8" spans="1:15" ht="15.75" x14ac:dyDescent="0.25">
      <c r="A8" s="12" t="s">
        <v>114</v>
      </c>
      <c r="B8" s="13" t="s">
        <v>15</v>
      </c>
      <c r="C8" s="14">
        <v>0.55300000000000005</v>
      </c>
      <c r="D8" s="12" t="s">
        <v>108</v>
      </c>
      <c r="E8" s="15">
        <v>1.4563459653999999</v>
      </c>
      <c r="F8" s="15">
        <v>125.81181794</v>
      </c>
      <c r="G8" s="22">
        <v>0.21657449235672968</v>
      </c>
      <c r="H8" s="16">
        <f t="shared" si="3"/>
        <v>2.1209435709368578</v>
      </c>
      <c r="I8" s="16">
        <f t="shared" si="3"/>
        <v>15828.613533367705</v>
      </c>
      <c r="J8" s="16">
        <f t="shared" si="3"/>
        <v>4.6904510739575161E-2</v>
      </c>
      <c r="K8">
        <f t="shared" si="0"/>
        <v>7.0329601716677941E-3</v>
      </c>
      <c r="L8">
        <f t="shared" si="1"/>
        <v>0.22266115089213961</v>
      </c>
      <c r="M8">
        <f t="shared" si="2"/>
        <v>0.22938915015068712</v>
      </c>
      <c r="N8">
        <f t="shared" si="4"/>
        <v>0.4590832612144945</v>
      </c>
      <c r="O8">
        <f t="shared" si="5"/>
        <v>-0.4590832612144945</v>
      </c>
    </row>
    <row r="9" spans="1:15" x14ac:dyDescent="0.25">
      <c r="G9" t="s">
        <v>13</v>
      </c>
      <c r="H9" s="16">
        <f>SUM(H2:H8)</f>
        <v>42879.804640206523</v>
      </c>
      <c r="I9" s="16">
        <f>SUM(I2:I8)</f>
        <v>319266.95968657086</v>
      </c>
      <c r="J9" s="16">
        <f>SUM(J2:J8)</f>
        <v>0.89139227357681006</v>
      </c>
    </row>
    <row r="10" spans="1:15" x14ac:dyDescent="0.25">
      <c r="G10" t="s">
        <v>38</v>
      </c>
      <c r="H10" s="16">
        <f>SQRT(H9)</f>
        <v>207.07439397522458</v>
      </c>
      <c r="I10" s="16">
        <f t="shared" ref="I10:J10" si="6">SQRT(I9)</f>
        <v>565.03713124587739</v>
      </c>
      <c r="J10" s="16">
        <f t="shared" si="6"/>
        <v>0.94413572836579496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10"/>
  <sheetViews>
    <sheetView workbookViewId="0">
      <selection sqref="A1:XFD1048576"/>
    </sheetView>
  </sheetViews>
  <sheetFormatPr defaultRowHeight="15.75" x14ac:dyDescent="0.25"/>
  <cols>
    <col min="1" max="3" width="9.140625" style="3"/>
    <col min="4" max="4" width="19.28515625" style="3" bestFit="1" customWidth="1"/>
    <col min="5" max="9" width="9.140625" style="3"/>
    <col min="10" max="10" width="10.140625" style="3" bestFit="1" customWidth="1"/>
    <col min="11" max="13" width="9.140625" style="3"/>
    <col min="14" max="14" width="18.7109375" style="3" bestFit="1" customWidth="1"/>
    <col min="15" max="16384" width="9.140625" style="3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57</v>
      </c>
      <c r="N1" s="7" t="s">
        <v>58</v>
      </c>
    </row>
    <row r="2" spans="1:14" x14ac:dyDescent="0.25">
      <c r="A2" s="12" t="s">
        <v>107</v>
      </c>
      <c r="B2" s="13" t="s">
        <v>15</v>
      </c>
      <c r="C2" s="14">
        <v>0.20399999999999999</v>
      </c>
      <c r="D2" s="12" t="s">
        <v>108</v>
      </c>
      <c r="E2" s="15">
        <v>12.953907878000001</v>
      </c>
      <c r="F2" s="15">
        <v>5.1844441697999999</v>
      </c>
      <c r="G2" s="15">
        <v>8.9751315711000004</v>
      </c>
      <c r="H2" s="25">
        <f>E2^2</f>
        <v>167.80372931171047</v>
      </c>
      <c r="I2" s="25">
        <f t="shared" ref="I2:J8" si="0">F2^2</f>
        <v>26.878461349773211</v>
      </c>
      <c r="J2" s="25">
        <f t="shared" si="0"/>
        <v>80.552986718555957</v>
      </c>
      <c r="K2" s="3">
        <f t="shared" ref="K2:K8" si="1">E2/$H$10</f>
        <v>0.33310186445873435</v>
      </c>
      <c r="L2" s="3">
        <f t="shared" ref="L2:L8" si="2">F2/$I$10</f>
        <v>0.33984679711386268</v>
      </c>
      <c r="M2" s="3">
        <f t="shared" ref="M2:M8" si="3">G2/$J$10</f>
        <v>0.21932292593447314</v>
      </c>
      <c r="N2" s="3">
        <f>K2+L2+M2</f>
        <v>0.89227158750707014</v>
      </c>
    </row>
    <row r="3" spans="1:14" x14ac:dyDescent="0.25">
      <c r="A3" s="12" t="s">
        <v>109</v>
      </c>
      <c r="B3" s="13" t="s">
        <v>15</v>
      </c>
      <c r="C3" s="14">
        <v>0.42799999999999999</v>
      </c>
      <c r="D3" s="12" t="s">
        <v>108</v>
      </c>
      <c r="E3" s="15">
        <v>-4.5561566863999996</v>
      </c>
      <c r="F3" s="15">
        <v>-0.99765134754999996</v>
      </c>
      <c r="G3" s="15">
        <v>-4.0364650214999998</v>
      </c>
      <c r="H3" s="25">
        <f t="shared" ref="H3:H8" si="4">E3^2</f>
        <v>20.758563751027424</v>
      </c>
      <c r="I3" s="25">
        <f t="shared" si="0"/>
        <v>0.9953082112683308</v>
      </c>
      <c r="J3" s="25">
        <f t="shared" si="0"/>
        <v>16.293049869792995</v>
      </c>
      <c r="K3" s="3">
        <f t="shared" si="1"/>
        <v>-0.11715879881957957</v>
      </c>
      <c r="L3" s="3">
        <f t="shared" si="2"/>
        <v>-6.5397293132443163E-2</v>
      </c>
      <c r="M3" s="3">
        <f t="shared" si="3"/>
        <v>-9.8638032427087199E-2</v>
      </c>
      <c r="N3" s="3">
        <f t="shared" ref="N3:N8" si="5">K3+L3+M3</f>
        <v>-0.2811941243791099</v>
      </c>
    </row>
    <row r="4" spans="1:14" x14ac:dyDescent="0.25">
      <c r="A4" s="12" t="s">
        <v>110</v>
      </c>
      <c r="B4" s="13" t="s">
        <v>15</v>
      </c>
      <c r="C4" s="14">
        <v>0.25600000000000001</v>
      </c>
      <c r="D4" s="12" t="s">
        <v>108</v>
      </c>
      <c r="E4" s="15">
        <v>5.5630577752999999</v>
      </c>
      <c r="F4" s="15">
        <v>3.3401572364000001</v>
      </c>
      <c r="G4" s="15">
        <v>7.6163829832000003</v>
      </c>
      <c r="H4" s="25">
        <f t="shared" si="4"/>
        <v>30.947611811325785</v>
      </c>
      <c r="I4" s="25">
        <f t="shared" si="0"/>
        <v>11.156650363875286</v>
      </c>
      <c r="J4" s="25">
        <f t="shared" si="0"/>
        <v>58.009289746778535</v>
      </c>
      <c r="K4" s="3">
        <f t="shared" si="1"/>
        <v>0.14305064807440873</v>
      </c>
      <c r="L4" s="3">
        <f t="shared" si="2"/>
        <v>0.21895148283389104</v>
      </c>
      <c r="M4" s="3">
        <f t="shared" si="3"/>
        <v>0.18611954461946942</v>
      </c>
      <c r="N4" s="3">
        <f t="shared" si="5"/>
        <v>0.54812167552776925</v>
      </c>
    </row>
    <row r="5" spans="1:14" x14ac:dyDescent="0.25">
      <c r="A5" s="12" t="s">
        <v>111</v>
      </c>
      <c r="B5" s="13" t="s">
        <v>15</v>
      </c>
      <c r="C5" s="14">
        <v>0.57099999999999995</v>
      </c>
      <c r="D5" s="12" t="s">
        <v>108</v>
      </c>
      <c r="E5" s="15">
        <v>28.595881544000001</v>
      </c>
      <c r="F5" s="15">
        <v>10.243798289000001</v>
      </c>
      <c r="G5" s="15">
        <v>29.329036646999999</v>
      </c>
      <c r="H5" s="25">
        <f t="shared" si="4"/>
        <v>817.72444127847984</v>
      </c>
      <c r="I5" s="25">
        <f t="shared" si="0"/>
        <v>104.93540338571934</v>
      </c>
      <c r="J5" s="25">
        <f t="shared" si="0"/>
        <v>860.19239064106898</v>
      </c>
      <c r="K5" s="3">
        <f t="shared" si="1"/>
        <v>0.73532570617741355</v>
      </c>
      <c r="L5" s="3">
        <f t="shared" si="2"/>
        <v>0.67149378501869683</v>
      </c>
      <c r="M5" s="3">
        <f t="shared" si="3"/>
        <v>0.7167059425593526</v>
      </c>
      <c r="N5" s="3">
        <f t="shared" si="5"/>
        <v>2.123525433755463</v>
      </c>
    </row>
    <row r="6" spans="1:14" x14ac:dyDescent="0.25">
      <c r="A6" s="12" t="s">
        <v>112</v>
      </c>
      <c r="B6" s="13" t="s">
        <v>15</v>
      </c>
      <c r="C6" s="14">
        <v>0.876</v>
      </c>
      <c r="D6" s="12" t="s">
        <v>108</v>
      </c>
      <c r="E6" s="15">
        <v>13.284392079</v>
      </c>
      <c r="F6" s="15">
        <v>6.8907356694999997</v>
      </c>
      <c r="G6" s="15">
        <v>20.964878158000001</v>
      </c>
      <c r="H6" s="25">
        <f t="shared" si="4"/>
        <v>176.47507290859795</v>
      </c>
      <c r="I6" s="25">
        <f t="shared" si="0"/>
        <v>47.482238066919606</v>
      </c>
      <c r="J6" s="25">
        <f t="shared" si="0"/>
        <v>439.5261161797855</v>
      </c>
      <c r="K6" s="3">
        <f t="shared" si="1"/>
        <v>0.34160006473652199</v>
      </c>
      <c r="L6" s="3">
        <f t="shared" si="2"/>
        <v>0.45169633818781435</v>
      </c>
      <c r="M6" s="3">
        <f t="shared" si="3"/>
        <v>0.51231320488694998</v>
      </c>
      <c r="N6" s="3">
        <f t="shared" si="5"/>
        <v>1.3056096078112862</v>
      </c>
    </row>
    <row r="7" spans="1:14" x14ac:dyDescent="0.25">
      <c r="A7" s="12" t="s">
        <v>113</v>
      </c>
      <c r="B7" s="13" t="s">
        <v>15</v>
      </c>
      <c r="C7" s="14">
        <v>9.4E-2</v>
      </c>
      <c r="D7" s="12" t="s">
        <v>108</v>
      </c>
      <c r="E7" s="15">
        <v>1.0978863604</v>
      </c>
      <c r="F7" s="15">
        <v>0.83118496299</v>
      </c>
      <c r="G7" s="15">
        <v>3.6189942354000002</v>
      </c>
      <c r="H7" s="25">
        <f t="shared" si="4"/>
        <v>1.2053544603523587</v>
      </c>
      <c r="I7" s="25">
        <f t="shared" si="0"/>
        <v>0.6908684427006877</v>
      </c>
      <c r="J7" s="25">
        <f t="shared" si="0"/>
        <v>13.097119275858432</v>
      </c>
      <c r="K7" s="3">
        <f t="shared" si="1"/>
        <v>2.8231480187854856E-2</v>
      </c>
      <c r="L7" s="3">
        <f t="shared" si="2"/>
        <v>5.4485213502116478E-2</v>
      </c>
      <c r="M7" s="3">
        <f t="shared" si="3"/>
        <v>8.8436408799145813E-2</v>
      </c>
      <c r="N7" s="3">
        <f t="shared" si="5"/>
        <v>0.17115310248911714</v>
      </c>
    </row>
    <row r="8" spans="1:14" x14ac:dyDescent="0.25">
      <c r="A8" s="12" t="s">
        <v>114</v>
      </c>
      <c r="B8" s="13" t="s">
        <v>15</v>
      </c>
      <c r="C8" s="14">
        <v>0.55300000000000005</v>
      </c>
      <c r="D8" s="12" t="s">
        <v>108</v>
      </c>
      <c r="E8" s="15">
        <v>17.245822955000001</v>
      </c>
      <c r="F8" s="15">
        <v>6.3705095710000004</v>
      </c>
      <c r="G8" s="15">
        <v>14.385363474</v>
      </c>
      <c r="H8" s="25">
        <f t="shared" si="4"/>
        <v>297.418409395205</v>
      </c>
      <c r="I8" s="25">
        <f t="shared" si="0"/>
        <v>40.583392194202609</v>
      </c>
      <c r="J8" s="25">
        <f t="shared" si="0"/>
        <v>206.93868227909334</v>
      </c>
      <c r="K8" s="3">
        <f t="shared" si="1"/>
        <v>0.44346585096471069</v>
      </c>
      <c r="L8" s="3">
        <f t="shared" si="2"/>
        <v>0.41759486702526816</v>
      </c>
      <c r="M8" s="3">
        <f t="shared" si="3"/>
        <v>0.35153133775863887</v>
      </c>
      <c r="N8" s="3">
        <f t="shared" si="5"/>
        <v>1.2125920557486176</v>
      </c>
    </row>
    <row r="9" spans="1:14" x14ac:dyDescent="0.25">
      <c r="G9" s="3" t="s">
        <v>13</v>
      </c>
      <c r="H9" s="25">
        <f>SUM(H2:H8)</f>
        <v>1512.3331829166987</v>
      </c>
      <c r="I9" s="25">
        <f>SUM(I2:I8)</f>
        <v>232.72232201445905</v>
      </c>
      <c r="J9" s="25">
        <f>SUM(J2:J8)</f>
        <v>1674.6096347109337</v>
      </c>
    </row>
    <row r="10" spans="1:14" x14ac:dyDescent="0.25">
      <c r="G10" s="3" t="s">
        <v>38</v>
      </c>
      <c r="H10" s="3">
        <f>SQRT(H9)</f>
        <v>38.888728224470114</v>
      </c>
      <c r="I10" s="3">
        <f t="shared" ref="I10:J10" si="6">SQRT(I9)</f>
        <v>15.255239166085174</v>
      </c>
      <c r="J10" s="3">
        <f t="shared" si="6"/>
        <v>40.921994510421086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10"/>
  <sheetViews>
    <sheetView workbookViewId="0">
      <selection sqref="A1:XFD1048576"/>
    </sheetView>
  </sheetViews>
  <sheetFormatPr defaultRowHeight="15" x14ac:dyDescent="0.25"/>
  <cols>
    <col min="14" max="14" width="10.5703125" bestFit="1" customWidth="1"/>
  </cols>
  <sheetData>
    <row r="1" spans="1:1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26" t="s">
        <v>59</v>
      </c>
      <c r="F1" s="27" t="s">
        <v>60</v>
      </c>
      <c r="G1" s="27" t="s">
        <v>61</v>
      </c>
      <c r="H1" t="s">
        <v>62</v>
      </c>
      <c r="I1" s="27" t="s">
        <v>63</v>
      </c>
      <c r="J1" s="27" t="s">
        <v>64</v>
      </c>
      <c r="K1" t="s">
        <v>65</v>
      </c>
      <c r="L1" t="s">
        <v>66</v>
      </c>
      <c r="M1" t="s">
        <v>67</v>
      </c>
      <c r="N1" t="s">
        <v>68</v>
      </c>
      <c r="O1" t="s">
        <v>68</v>
      </c>
    </row>
    <row r="2" spans="1:15" ht="15.75" x14ac:dyDescent="0.25">
      <c r="A2" s="4" t="s">
        <v>107</v>
      </c>
      <c r="B2" s="5" t="s">
        <v>15</v>
      </c>
      <c r="C2" s="6">
        <v>0.20399999999999999</v>
      </c>
      <c r="D2" s="4" t="s">
        <v>108</v>
      </c>
      <c r="E2" s="28">
        <v>6.4876725967000004</v>
      </c>
      <c r="F2" s="28">
        <v>28.829395482999999</v>
      </c>
      <c r="G2" s="28">
        <v>90.796715329999998</v>
      </c>
      <c r="H2" s="16">
        <f>E2^2</f>
        <v>42.089895721972127</v>
      </c>
      <c r="I2" s="16">
        <f t="shared" ref="I2:J8" si="0">F2^2</f>
        <v>831.13404391522079</v>
      </c>
      <c r="J2" s="16">
        <f t="shared" si="0"/>
        <v>8244.0435147170574</v>
      </c>
      <c r="K2">
        <f t="shared" ref="K2:K8" si="1">E2/$H$10</f>
        <v>0.25418552938566108</v>
      </c>
      <c r="L2">
        <f t="shared" ref="L2:L8" si="2">F2/$I$10</f>
        <v>0.10257720303139678</v>
      </c>
      <c r="M2">
        <f t="shared" ref="M2:M8" si="3">G2/$J$10</f>
        <v>0.45975271069275403</v>
      </c>
      <c r="N2">
        <f>K2+L2+M2</f>
        <v>0.81651544310981183</v>
      </c>
      <c r="O2">
        <f>-1*N2</f>
        <v>-0.81651544310981183</v>
      </c>
    </row>
    <row r="3" spans="1:15" ht="15.75" x14ac:dyDescent="0.25">
      <c r="A3" s="4" t="s">
        <v>109</v>
      </c>
      <c r="B3" s="5" t="s">
        <v>15</v>
      </c>
      <c r="C3" s="6">
        <v>0.42799999999999999</v>
      </c>
      <c r="D3" s="4" t="s">
        <v>108</v>
      </c>
      <c r="E3" s="28">
        <v>22.114622446999999</v>
      </c>
      <c r="F3" s="28">
        <v>244.55829648</v>
      </c>
      <c r="G3" s="28">
        <v>44.314378933</v>
      </c>
      <c r="H3" s="16">
        <f t="shared" ref="H3:H8" si="4">E3^2</f>
        <v>489.0565259733562</v>
      </c>
      <c r="I3" s="16">
        <f t="shared" si="0"/>
        <v>59808.760377199578</v>
      </c>
      <c r="J3" s="16">
        <f t="shared" si="0"/>
        <v>1963.7641802175142</v>
      </c>
      <c r="K3">
        <f t="shared" si="1"/>
        <v>0.86644585251018824</v>
      </c>
      <c r="L3">
        <f t="shared" si="2"/>
        <v>0.87015719930146163</v>
      </c>
      <c r="M3">
        <f t="shared" si="3"/>
        <v>0.22438758674325079</v>
      </c>
      <c r="N3">
        <f t="shared" ref="N3:N8" si="5">K3+L3+M3</f>
        <v>1.9609906385549005</v>
      </c>
      <c r="O3">
        <f t="shared" ref="O3:O8" si="6">-1*N3</f>
        <v>-1.9609906385549005</v>
      </c>
    </row>
    <row r="4" spans="1:15" ht="15.75" x14ac:dyDescent="0.25">
      <c r="A4" s="4" t="s">
        <v>110</v>
      </c>
      <c r="B4" s="5" t="s">
        <v>15</v>
      </c>
      <c r="C4" s="6">
        <v>0.25600000000000001</v>
      </c>
      <c r="D4" s="4" t="s">
        <v>108</v>
      </c>
      <c r="E4" s="28">
        <v>5.1872189298000002</v>
      </c>
      <c r="F4" s="28">
        <v>62.841264639000002</v>
      </c>
      <c r="G4" s="28">
        <v>70.014633841000006</v>
      </c>
      <c r="H4" s="16">
        <f t="shared" si="4"/>
        <v>26.907240225675459</v>
      </c>
      <c r="I4" s="16">
        <f t="shared" si="0"/>
        <v>3949.024541428832</v>
      </c>
      <c r="J4" s="16">
        <f t="shared" si="0"/>
        <v>4902.0489518893028</v>
      </c>
      <c r="K4">
        <f t="shared" si="1"/>
        <v>0.20323405197438721</v>
      </c>
      <c r="L4">
        <f t="shared" si="2"/>
        <v>0.22359404537030744</v>
      </c>
      <c r="M4">
        <f t="shared" si="3"/>
        <v>0.35452183021784628</v>
      </c>
      <c r="N4">
        <f t="shared" si="5"/>
        <v>0.78134992756254085</v>
      </c>
      <c r="O4">
        <f t="shared" si="6"/>
        <v>-0.78134992756254085</v>
      </c>
    </row>
    <row r="5" spans="1:15" ht="15.75" x14ac:dyDescent="0.25">
      <c r="A5" s="4" t="s">
        <v>111</v>
      </c>
      <c r="B5" s="5" t="s">
        <v>15</v>
      </c>
      <c r="C5" s="6">
        <v>0.57099999999999995</v>
      </c>
      <c r="D5" s="4" t="s">
        <v>108</v>
      </c>
      <c r="E5" s="28">
        <v>8.8338610309999996</v>
      </c>
      <c r="F5" s="28">
        <v>55.511918340999998</v>
      </c>
      <c r="G5" s="28">
        <v>54.358227874999997</v>
      </c>
      <c r="H5" s="16">
        <f t="shared" si="4"/>
        <v>78.037100715020372</v>
      </c>
      <c r="I5" s="16">
        <f t="shared" si="0"/>
        <v>3081.5730778978518</v>
      </c>
      <c r="J5" s="16">
        <f t="shared" si="0"/>
        <v>2954.8169377104268</v>
      </c>
      <c r="K5">
        <f t="shared" si="1"/>
        <v>0.34610865594947798</v>
      </c>
      <c r="L5">
        <f t="shared" si="2"/>
        <v>0.19751566839772419</v>
      </c>
      <c r="M5">
        <f t="shared" si="3"/>
        <v>0.27524500774234861</v>
      </c>
      <c r="N5">
        <f t="shared" si="5"/>
        <v>0.81886933208955082</v>
      </c>
      <c r="O5">
        <f t="shared" si="6"/>
        <v>-0.81886933208955082</v>
      </c>
    </row>
    <row r="6" spans="1:15" ht="15.75" x14ac:dyDescent="0.25">
      <c r="A6" s="4" t="s">
        <v>112</v>
      </c>
      <c r="B6" s="5" t="s">
        <v>15</v>
      </c>
      <c r="C6" s="6">
        <v>0.876</v>
      </c>
      <c r="D6" s="4" t="s">
        <v>108</v>
      </c>
      <c r="E6" s="28">
        <v>0.88983825818999995</v>
      </c>
      <c r="F6" s="28">
        <v>66.178746692999994</v>
      </c>
      <c r="G6" s="28">
        <v>96.810871946999995</v>
      </c>
      <c r="H6" s="16">
        <f t="shared" si="4"/>
        <v>0.79181212573861304</v>
      </c>
      <c r="I6" s="16">
        <f t="shared" si="0"/>
        <v>4379.6265138562576</v>
      </c>
      <c r="J6" s="16">
        <f t="shared" si="0"/>
        <v>9372.3449271384306</v>
      </c>
      <c r="K6">
        <f t="shared" si="1"/>
        <v>3.4863659556539549E-2</v>
      </c>
      <c r="L6">
        <f t="shared" si="2"/>
        <v>0.23546906281452251</v>
      </c>
      <c r="M6">
        <f t="shared" si="3"/>
        <v>0.4902056273775377</v>
      </c>
      <c r="N6">
        <f t="shared" si="5"/>
        <v>0.7605383497485998</v>
      </c>
      <c r="O6">
        <f t="shared" si="6"/>
        <v>-0.7605383497485998</v>
      </c>
    </row>
    <row r="7" spans="1:15" ht="15.75" x14ac:dyDescent="0.25">
      <c r="A7" s="4" t="s">
        <v>113</v>
      </c>
      <c r="B7" s="5" t="s">
        <v>15</v>
      </c>
      <c r="C7" s="6">
        <v>9.4E-2</v>
      </c>
      <c r="D7" s="4" t="s">
        <v>108</v>
      </c>
      <c r="E7" s="28">
        <v>1.4893216641</v>
      </c>
      <c r="F7" s="28">
        <v>82.093194452000006</v>
      </c>
      <c r="G7" s="28">
        <v>99.329859873999993</v>
      </c>
      <c r="H7" s="16">
        <f t="shared" si="4"/>
        <v>2.2180790191575932</v>
      </c>
      <c r="I7" s="16">
        <f t="shared" si="0"/>
        <v>6739.292575333885</v>
      </c>
      <c r="J7" s="16">
        <f t="shared" si="0"/>
        <v>9866.4210625884734</v>
      </c>
      <c r="K7">
        <f t="shared" si="1"/>
        <v>5.8351282370098553E-2</v>
      </c>
      <c r="L7">
        <f t="shared" si="2"/>
        <v>0.29209389006315922</v>
      </c>
      <c r="M7">
        <f t="shared" si="3"/>
        <v>0.50296062102936112</v>
      </c>
      <c r="N7">
        <f t="shared" si="5"/>
        <v>0.85340579346261891</v>
      </c>
      <c r="O7">
        <f t="shared" si="6"/>
        <v>-0.85340579346261891</v>
      </c>
    </row>
    <row r="8" spans="1:15" ht="15.75" x14ac:dyDescent="0.25">
      <c r="A8" s="4" t="s">
        <v>114</v>
      </c>
      <c r="B8" s="5" t="s">
        <v>15</v>
      </c>
      <c r="C8" s="6">
        <v>0.55300000000000005</v>
      </c>
      <c r="D8" s="4" t="s">
        <v>108</v>
      </c>
      <c r="E8" s="28">
        <v>3.5131210827000001</v>
      </c>
      <c r="F8" s="28">
        <v>14.145283446000001</v>
      </c>
      <c r="G8" s="28">
        <v>41.218825027999998</v>
      </c>
      <c r="H8" s="16">
        <f t="shared" si="4"/>
        <v>12.342019741711221</v>
      </c>
      <c r="I8" s="16">
        <f t="shared" si="0"/>
        <v>200.08904376768166</v>
      </c>
      <c r="J8" s="16">
        <f t="shared" si="0"/>
        <v>1698.991536688879</v>
      </c>
      <c r="K8">
        <f t="shared" si="1"/>
        <v>0.13764328099051254</v>
      </c>
      <c r="L8">
        <f t="shared" si="2"/>
        <v>5.0330004763110905E-2</v>
      </c>
      <c r="M8">
        <f t="shared" si="3"/>
        <v>0.20871312876592507</v>
      </c>
      <c r="N8">
        <f t="shared" si="5"/>
        <v>0.3966864145195485</v>
      </c>
      <c r="O8">
        <f t="shared" si="6"/>
        <v>-0.3966864145195485</v>
      </c>
    </row>
    <row r="9" spans="1:15" x14ac:dyDescent="0.25">
      <c r="G9" t="s">
        <v>13</v>
      </c>
      <c r="H9" s="16">
        <f>SUM(H2:H8)</f>
        <v>651.44267352263148</v>
      </c>
      <c r="I9" s="16">
        <f>SUM(I2:I8)</f>
        <v>78989.500173399298</v>
      </c>
      <c r="J9" s="16">
        <f>SUM(J2:J8)</f>
        <v>39002.431110950092</v>
      </c>
    </row>
    <row r="10" spans="1:15" x14ac:dyDescent="0.25">
      <c r="G10" t="s">
        <v>38</v>
      </c>
      <c r="H10" s="16">
        <f>SQRT(H9)</f>
        <v>25.523375041765764</v>
      </c>
      <c r="I10" s="16">
        <f t="shared" ref="I10:J10" si="7">SQRT(I9)</f>
        <v>281.05070747713711</v>
      </c>
      <c r="J10" s="16">
        <f t="shared" si="7"/>
        <v>197.49033168980728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10"/>
  <sheetViews>
    <sheetView workbookViewId="0">
      <selection activeCell="I16" sqref="I16"/>
    </sheetView>
  </sheetViews>
  <sheetFormatPr defaultRowHeight="15" x14ac:dyDescent="0.25"/>
  <cols>
    <col min="1" max="1" width="10.7109375" bestFit="1" customWidth="1"/>
    <col min="4" max="4" width="19.28515625" bestFit="1" customWidth="1"/>
    <col min="5" max="5" width="10.85546875" customWidth="1"/>
    <col min="6" max="6" width="13.85546875" bestFit="1" customWidth="1"/>
    <col min="7" max="7" width="12.7109375" bestFit="1" customWidth="1"/>
    <col min="10" max="10" width="11.5703125" bestFit="1" customWidth="1"/>
    <col min="12" max="12" width="9.5703125" bestFit="1" customWidth="1"/>
  </cols>
  <sheetData>
    <row r="1" spans="1:17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J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ht="15.75" x14ac:dyDescent="0.25">
      <c r="A2" s="4" t="s">
        <v>107</v>
      </c>
      <c r="B2" s="5" t="s">
        <v>15</v>
      </c>
      <c r="C2" s="6">
        <v>0.20399999999999999</v>
      </c>
      <c r="D2" s="4" t="s">
        <v>108</v>
      </c>
      <c r="E2">
        <v>0.57984255079620473</v>
      </c>
      <c r="F2">
        <v>-0.55769635442325316</v>
      </c>
      <c r="G2" s="3">
        <v>1.2671481014450241</v>
      </c>
      <c r="H2">
        <v>-0.81651544310981183</v>
      </c>
      <c r="M2">
        <f>E9*((1-K3)+(1-K4)+(1-K5))</f>
        <v>1.9381305393787533</v>
      </c>
      <c r="N2">
        <f>F9*((1-K3)+(1-K7)+(1-K8))</f>
        <v>1.4656288340720096</v>
      </c>
      <c r="O2">
        <f>G9*((1-K4)+(1-K7)+(1-K10))</f>
        <v>1.9149472041334235</v>
      </c>
      <c r="P2">
        <f>H9*((1-K5)+(1-K8)+(1-K10))</f>
        <v>1.0045662709288696</v>
      </c>
      <c r="Q2">
        <f>SUM(M2:P2)</f>
        <v>6.3232728485130565</v>
      </c>
    </row>
    <row r="3" spans="1:17" ht="15.75" x14ac:dyDescent="0.25">
      <c r="A3" s="4" t="s">
        <v>109</v>
      </c>
      <c r="B3" s="5" t="s">
        <v>15</v>
      </c>
      <c r="C3" s="6">
        <v>0.42799999999999999</v>
      </c>
      <c r="D3" s="4" t="s">
        <v>108</v>
      </c>
      <c r="E3">
        <v>0.69843939736465699</v>
      </c>
      <c r="F3">
        <v>-1.1330267752981673</v>
      </c>
      <c r="G3" s="3">
        <v>-0.39721430016112436</v>
      </c>
      <c r="H3">
        <v>-1.9609906385549005</v>
      </c>
      <c r="J3" t="s">
        <v>18</v>
      </c>
      <c r="K3">
        <f>CORREL(E2:E8,F2:F8)</f>
        <v>-0.59894222797452024</v>
      </c>
      <c r="L3" t="s">
        <v>19</v>
      </c>
      <c r="M3" s="8">
        <f>M2/$Q$2</f>
        <v>0.30650749790664383</v>
      </c>
      <c r="N3" s="8">
        <f t="shared" ref="N3:P3" si="0">N2/$Q$2</f>
        <v>0.23178326622686513</v>
      </c>
      <c r="O3" s="8">
        <f t="shared" si="0"/>
        <v>0.30284114729980871</v>
      </c>
      <c r="P3" s="8">
        <f t="shared" si="0"/>
        <v>0.15886808856668228</v>
      </c>
    </row>
    <row r="4" spans="1:17" ht="15.75" x14ac:dyDescent="0.25">
      <c r="A4" s="4" t="s">
        <v>110</v>
      </c>
      <c r="B4" s="5" t="s">
        <v>15</v>
      </c>
      <c r="C4" s="6">
        <v>0.25600000000000001</v>
      </c>
      <c r="D4" s="4" t="s">
        <v>108</v>
      </c>
      <c r="E4">
        <v>0.61498275878408537</v>
      </c>
      <c r="F4">
        <v>-1.0270030709903437</v>
      </c>
      <c r="G4" s="3">
        <v>0.13950725821447868</v>
      </c>
      <c r="H4">
        <v>-0.78134992756254085</v>
      </c>
      <c r="J4" t="s">
        <v>21</v>
      </c>
      <c r="K4">
        <f>CORREL(E2:E8,G2:G8)</f>
        <v>0.40179174975913395</v>
      </c>
    </row>
    <row r="5" spans="1:17" ht="15.75" x14ac:dyDescent="0.25">
      <c r="A5" s="4" t="s">
        <v>111</v>
      </c>
      <c r="B5" s="5" t="s">
        <v>15</v>
      </c>
      <c r="C5" s="6">
        <v>0.57099999999999995</v>
      </c>
      <c r="D5" s="4" t="s">
        <v>108</v>
      </c>
      <c r="E5">
        <v>2.3265363264014063</v>
      </c>
      <c r="F5">
        <v>-1.6270228523608734</v>
      </c>
      <c r="G5" s="3">
        <v>1.5006628498631116</v>
      </c>
      <c r="H5">
        <v>-0.81886933208955082</v>
      </c>
      <c r="J5" t="s">
        <v>23</v>
      </c>
      <c r="K5">
        <f>CORREL(E2:E8,H2:H8)</f>
        <v>0.11374402803081003</v>
      </c>
    </row>
    <row r="6" spans="1:17" ht="15.75" x14ac:dyDescent="0.25">
      <c r="A6" s="4" t="s">
        <v>112</v>
      </c>
      <c r="B6" s="5" t="s">
        <v>15</v>
      </c>
      <c r="C6" s="6">
        <v>0.876</v>
      </c>
      <c r="D6" s="4" t="s">
        <v>108</v>
      </c>
      <c r="E6">
        <v>0.8379815099942951</v>
      </c>
      <c r="F6">
        <v>-0.72994374233925319</v>
      </c>
      <c r="G6" s="3">
        <v>-0.48990552889167149</v>
      </c>
      <c r="H6">
        <v>-0.7605383497485998</v>
      </c>
    </row>
    <row r="7" spans="1:17" ht="15.75" x14ac:dyDescent="0.25">
      <c r="A7" s="4" t="s">
        <v>113</v>
      </c>
      <c r="B7" s="5" t="s">
        <v>15</v>
      </c>
      <c r="C7" s="6">
        <v>9.4E-2</v>
      </c>
      <c r="D7" s="4" t="s">
        <v>108</v>
      </c>
      <c r="E7">
        <v>0.57563693432636542</v>
      </c>
      <c r="F7">
        <v>-1.3259572356676628</v>
      </c>
      <c r="G7" s="3">
        <v>1.1886085698190176</v>
      </c>
      <c r="H7">
        <v>-0.85340579346261891</v>
      </c>
      <c r="J7" t="s">
        <v>25</v>
      </c>
      <c r="K7">
        <f>CORREL(F2:F8,G2:G8)</f>
        <v>-0.20100596848676724</v>
      </c>
    </row>
    <row r="8" spans="1:17" ht="15.75" x14ac:dyDescent="0.25">
      <c r="A8" s="4" t="s">
        <v>114</v>
      </c>
      <c r="B8" s="5" t="s">
        <v>15</v>
      </c>
      <c r="C8" s="6">
        <v>0.55300000000000005</v>
      </c>
      <c r="D8" s="4" t="s">
        <v>108</v>
      </c>
      <c r="E8">
        <v>0.82438433391748067</v>
      </c>
      <c r="F8">
        <v>-0.4590832612144945</v>
      </c>
      <c r="G8" s="3">
        <v>0.94532321495868432</v>
      </c>
      <c r="H8">
        <v>-0.3966864145195485</v>
      </c>
      <c r="J8" t="s">
        <v>26</v>
      </c>
      <c r="K8">
        <f>CORREL(F2:F8,H2:H8)</f>
        <v>0.33929294648981451</v>
      </c>
    </row>
    <row r="9" spans="1:17" ht="15.75" x14ac:dyDescent="0.25">
      <c r="D9" s="17" t="s">
        <v>24</v>
      </c>
      <c r="E9">
        <f>_xlfn.STDEV.S(E2:E8)</f>
        <v>0.62856797204362558</v>
      </c>
      <c r="F9">
        <f>_xlfn.STDEV.S(F2:F8)</f>
        <v>0.42351194447470347</v>
      </c>
      <c r="G9">
        <f>_xlfn.STDEV.S(G2:G8)</f>
        <v>0.82825838760610559</v>
      </c>
      <c r="H9">
        <f>_xlfn.STDEV.S(H2:H8)</f>
        <v>0.48770905201087961</v>
      </c>
    </row>
    <row r="10" spans="1:17" x14ac:dyDescent="0.25">
      <c r="J10" t="s">
        <v>27</v>
      </c>
      <c r="K10">
        <f>CORREL(G2:G8,H2:H8)</f>
        <v>0.48719754278650917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"/>
  <sheetViews>
    <sheetView tabSelected="1" workbookViewId="0">
      <selection activeCell="I13" sqref="I13"/>
    </sheetView>
  </sheetViews>
  <sheetFormatPr defaultRowHeight="15" x14ac:dyDescent="0.25"/>
  <cols>
    <col min="14" max="14" width="10.5703125" bestFit="1" customWidth="1"/>
  </cols>
  <sheetData>
    <row r="1" spans="1:1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26" t="s">
        <v>59</v>
      </c>
      <c r="F1" s="27" t="s">
        <v>60</v>
      </c>
      <c r="G1" s="27" t="s">
        <v>61</v>
      </c>
      <c r="H1" t="s">
        <v>62</v>
      </c>
      <c r="I1" s="27" t="s">
        <v>63</v>
      </c>
      <c r="J1" s="27" t="s">
        <v>64</v>
      </c>
      <c r="K1" t="s">
        <v>65</v>
      </c>
      <c r="L1" t="s">
        <v>66</v>
      </c>
      <c r="M1" t="s">
        <v>67</v>
      </c>
      <c r="N1" t="s">
        <v>68</v>
      </c>
      <c r="O1" t="s">
        <v>68</v>
      </c>
    </row>
    <row r="2" spans="1:15" ht="15.75" x14ac:dyDescent="0.25">
      <c r="A2" s="4" t="s">
        <v>14</v>
      </c>
      <c r="B2" s="5" t="s">
        <v>15</v>
      </c>
      <c r="C2" s="6">
        <v>0.94399999999999995</v>
      </c>
      <c r="D2" s="4" t="s">
        <v>16</v>
      </c>
      <c r="E2" s="28">
        <v>167.33836941000001</v>
      </c>
      <c r="F2" s="28">
        <v>64.223815900000005</v>
      </c>
      <c r="G2" s="28">
        <v>57.586125615</v>
      </c>
      <c r="H2" s="16">
        <f>E2^2</f>
        <v>28002.12987679763</v>
      </c>
      <c r="I2" s="16">
        <f t="shared" ref="I2:J5" si="0">F2^2</f>
        <v>4124.6985287570933</v>
      </c>
      <c r="J2" s="16">
        <f t="shared" si="0"/>
        <v>3316.1618633465591</v>
      </c>
      <c r="K2">
        <f>E2/$H$7</f>
        <v>0.84183919707298627</v>
      </c>
      <c r="L2">
        <f>F2/$I$7</f>
        <v>0.66037768571414113</v>
      </c>
      <c r="M2">
        <f>G2/$J$7</f>
        <v>0.44364826750693098</v>
      </c>
      <c r="N2">
        <f>K2+L2+M2</f>
        <v>1.9458651502940585</v>
      </c>
      <c r="O2">
        <f>-1*N2</f>
        <v>-1.9458651502940585</v>
      </c>
    </row>
    <row r="3" spans="1:15" ht="15.75" x14ac:dyDescent="0.25">
      <c r="A3" s="4" t="s">
        <v>17</v>
      </c>
      <c r="B3" s="5" t="s">
        <v>15</v>
      </c>
      <c r="C3" s="6">
        <v>1.1359999999999999</v>
      </c>
      <c r="D3" s="4" t="s">
        <v>16</v>
      </c>
      <c r="E3" s="28">
        <v>24.076059917999999</v>
      </c>
      <c r="F3" s="28">
        <v>53.611751562000002</v>
      </c>
      <c r="G3" s="28">
        <v>21.755050031</v>
      </c>
      <c r="H3" s="16">
        <f t="shared" ref="H3:H5" si="1">E3^2</f>
        <v>579.65666117512615</v>
      </c>
      <c r="I3" s="16">
        <f t="shared" si="0"/>
        <v>2874.2199055456094</v>
      </c>
      <c r="J3" s="16">
        <f t="shared" si="0"/>
        <v>473.28220185131306</v>
      </c>
      <c r="K3">
        <f t="shared" ref="K3:K5" si="2">E3/$H$7</f>
        <v>0.12112088232669857</v>
      </c>
      <c r="L3">
        <f t="shared" ref="L3:L5" si="3">F3/$I$7</f>
        <v>0.55125974574168912</v>
      </c>
      <c r="M3">
        <f t="shared" ref="M3:M5" si="4">G3/$J$7</f>
        <v>0.16760270208672826</v>
      </c>
      <c r="N3">
        <f t="shared" ref="N3:N5" si="5">K3+L3+M3</f>
        <v>0.83998333015511595</v>
      </c>
      <c r="O3">
        <f t="shared" ref="O3:O5" si="6">-1*N3</f>
        <v>-0.83998333015511595</v>
      </c>
    </row>
    <row r="4" spans="1:15" ht="15.75" x14ac:dyDescent="0.25">
      <c r="A4" s="4" t="s">
        <v>20</v>
      </c>
      <c r="B4" s="5" t="s">
        <v>15</v>
      </c>
      <c r="C4" s="6">
        <v>7.9000000000000001E-2</v>
      </c>
      <c r="D4" s="4" t="s">
        <v>16</v>
      </c>
      <c r="E4" s="28">
        <v>34.869916547999999</v>
      </c>
      <c r="F4" s="28">
        <v>29.398327691999999</v>
      </c>
      <c r="G4" s="28">
        <v>76.634736426000003</v>
      </c>
      <c r="H4" s="16">
        <f t="shared" si="1"/>
        <v>1215.9110800644842</v>
      </c>
      <c r="I4" s="16">
        <f t="shared" si="0"/>
        <v>864.26167108621394</v>
      </c>
      <c r="J4" s="16">
        <f t="shared" si="0"/>
        <v>5872.8828270824915</v>
      </c>
      <c r="K4">
        <f t="shared" si="2"/>
        <v>0.17542218591151237</v>
      </c>
      <c r="L4">
        <f t="shared" si="3"/>
        <v>0.30228661024031284</v>
      </c>
      <c r="M4">
        <f t="shared" si="4"/>
        <v>0.59040033833061334</v>
      </c>
      <c r="N4">
        <f t="shared" si="5"/>
        <v>1.0681091344824385</v>
      </c>
      <c r="O4">
        <f t="shared" si="6"/>
        <v>-1.0681091344824385</v>
      </c>
    </row>
    <row r="5" spans="1:15" ht="15.75" x14ac:dyDescent="0.25">
      <c r="A5" s="4" t="s">
        <v>22</v>
      </c>
      <c r="B5" s="5" t="s">
        <v>15</v>
      </c>
      <c r="C5" s="6">
        <v>0.82299999999999995</v>
      </c>
      <c r="D5" s="4" t="s">
        <v>16</v>
      </c>
      <c r="E5" s="28">
        <v>98.562898804</v>
      </c>
      <c r="F5" s="28">
        <v>39.937410786999997</v>
      </c>
      <c r="G5" s="28">
        <v>84.770589142999995</v>
      </c>
      <c r="H5" s="16">
        <f t="shared" si="1"/>
        <v>9714.6450206475438</v>
      </c>
      <c r="I5" s="16">
        <f t="shared" si="0"/>
        <v>1594.9967803695838</v>
      </c>
      <c r="J5" s="16">
        <f t="shared" si="0"/>
        <v>7186.0527836513083</v>
      </c>
      <c r="K5">
        <f t="shared" si="2"/>
        <v>0.4958463016156705</v>
      </c>
      <c r="L5">
        <f t="shared" si="3"/>
        <v>0.4106541247875935</v>
      </c>
      <c r="M5">
        <f t="shared" si="4"/>
        <v>0.65307961956443217</v>
      </c>
      <c r="N5">
        <f t="shared" si="5"/>
        <v>1.5595800459676963</v>
      </c>
      <c r="O5">
        <f t="shared" si="6"/>
        <v>-1.5595800459676963</v>
      </c>
    </row>
    <row r="6" spans="1:15" x14ac:dyDescent="0.25">
      <c r="G6" t="s">
        <v>13</v>
      </c>
      <c r="H6" s="16">
        <f>SUM(H2:H5)</f>
        <v>39512.342638684786</v>
      </c>
      <c r="I6" s="16">
        <f t="shared" ref="I6:J6" si="7">SUM(I2:I5)</f>
        <v>9458.1768857585012</v>
      </c>
      <c r="J6" s="16">
        <f t="shared" si="7"/>
        <v>16848.379675931672</v>
      </c>
    </row>
    <row r="7" spans="1:15" x14ac:dyDescent="0.25">
      <c r="G7" t="s">
        <v>38</v>
      </c>
      <c r="H7" s="16">
        <f>SQRT(H6)</f>
        <v>198.777117995721</v>
      </c>
      <c r="I7" s="16">
        <f t="shared" ref="I7:J7" si="8">SQRT(I6)</f>
        <v>97.253158744374474</v>
      </c>
      <c r="J7" s="16">
        <f t="shared" si="8"/>
        <v>129.8013084523098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"/>
  <sheetViews>
    <sheetView workbookViewId="0">
      <selection activeCell="H16" sqref="H16"/>
    </sheetView>
  </sheetViews>
  <sheetFormatPr defaultRowHeight="15" x14ac:dyDescent="0.25"/>
  <cols>
    <col min="1" max="1" width="10.7109375" bestFit="1" customWidth="1"/>
    <col min="4" max="4" width="14.42578125" bestFit="1" customWidth="1"/>
    <col min="5" max="5" width="10.85546875" customWidth="1"/>
    <col min="6" max="6" width="13.85546875" bestFit="1" customWidth="1"/>
    <col min="7" max="7" width="12.7109375" bestFit="1" customWidth="1"/>
    <col min="10" max="10" width="11.5703125" bestFit="1" customWidth="1"/>
    <col min="12" max="12" width="9.5703125" bestFit="1" customWidth="1"/>
  </cols>
  <sheetData>
    <row r="1" spans="1:17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J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ht="15.75" x14ac:dyDescent="0.25">
      <c r="A2" s="4" t="s">
        <v>14</v>
      </c>
      <c r="B2" s="5" t="s">
        <v>15</v>
      </c>
      <c r="C2" s="6">
        <v>0.94399999999999995</v>
      </c>
      <c r="D2" s="4" t="s">
        <v>16</v>
      </c>
      <c r="E2">
        <v>1.6836594098613977</v>
      </c>
      <c r="F2" s="7">
        <v>-1.0295300107073055</v>
      </c>
      <c r="G2" s="7">
        <v>0.91687466839868415</v>
      </c>
      <c r="H2">
        <v>-1.9458651502940585</v>
      </c>
      <c r="M2">
        <f>E6*((1-K3)+(1-K4)+(1-K5))</f>
        <v>0.88034874775706617</v>
      </c>
      <c r="N2">
        <f>F6*((1-K3)+(1-K7)+(1-K8))</f>
        <v>0.76417449502537305</v>
      </c>
      <c r="O2">
        <f>G6*((1-K4)+(1-K7)+(K10))</f>
        <v>5.2123292998186195E-2</v>
      </c>
      <c r="P2">
        <f>H6*((1-K5)+(1-K8)+(K10))</f>
        <v>1.2978177928835246</v>
      </c>
      <c r="Q2">
        <f>SUM(M2:P2)</f>
        <v>2.9944643286641499</v>
      </c>
    </row>
    <row r="3" spans="1:17" ht="15.75" x14ac:dyDescent="0.25">
      <c r="A3" s="4" t="s">
        <v>17</v>
      </c>
      <c r="B3" s="5" t="s">
        <v>15</v>
      </c>
      <c r="C3" s="6">
        <v>1.1359999999999999</v>
      </c>
      <c r="D3" s="4" t="s">
        <v>16</v>
      </c>
      <c r="E3">
        <v>0.87499420121422333</v>
      </c>
      <c r="F3" s="7">
        <v>-1.6090477017465628</v>
      </c>
      <c r="G3" s="7">
        <v>-0.60965309949811464</v>
      </c>
      <c r="H3">
        <v>-0.83998333015511595</v>
      </c>
      <c r="J3" s="3" t="s">
        <v>18</v>
      </c>
      <c r="K3">
        <f>CORREL(E2:E5,F2:F5)</f>
        <v>0.78079115366991914</v>
      </c>
      <c r="L3" t="s">
        <v>19</v>
      </c>
      <c r="M3" s="8">
        <f>M2/$Q$2</f>
        <v>0.29399206373241238</v>
      </c>
      <c r="N3" s="8">
        <f t="shared" ref="N3:O3" si="0">N2/$Q$2</f>
        <v>0.25519572489490172</v>
      </c>
      <c r="O3" s="8">
        <f t="shared" si="0"/>
        <v>1.740654997932092E-2</v>
      </c>
      <c r="P3" s="8">
        <f>P2/$Q$2</f>
        <v>0.433405661393365</v>
      </c>
    </row>
    <row r="4" spans="1:17" ht="15.75" x14ac:dyDescent="0.25">
      <c r="A4" s="4" t="s">
        <v>20</v>
      </c>
      <c r="B4" s="5" t="s">
        <v>15</v>
      </c>
      <c r="C4" s="6">
        <v>7.9000000000000001E-2</v>
      </c>
      <c r="D4" s="4" t="s">
        <v>16</v>
      </c>
      <c r="E4">
        <v>1.4717784320309251</v>
      </c>
      <c r="F4" s="7">
        <v>-0.76546325535947057</v>
      </c>
      <c r="G4" s="7">
        <v>0.439359199016358</v>
      </c>
      <c r="H4">
        <v>-1.0681091344824385</v>
      </c>
      <c r="J4" s="3" t="s">
        <v>21</v>
      </c>
      <c r="K4">
        <f>CORREL(E2:E5,G2:G5)</f>
        <v>0.85551402506125529</v>
      </c>
    </row>
    <row r="5" spans="1:17" ht="15.75" x14ac:dyDescent="0.25">
      <c r="A5" s="4" t="s">
        <v>22</v>
      </c>
      <c r="B5" s="5" t="s">
        <v>15</v>
      </c>
      <c r="C5" s="6">
        <v>0.82299999999999995</v>
      </c>
      <c r="D5" s="4" t="s">
        <v>16</v>
      </c>
      <c r="E5">
        <v>1.7675776732677677</v>
      </c>
      <c r="F5" s="7">
        <v>-1.0405621470984243</v>
      </c>
      <c r="G5" s="7">
        <v>2.7397082615494086</v>
      </c>
      <c r="H5">
        <v>-1.5595800459676963</v>
      </c>
      <c r="J5" s="3" t="s">
        <v>23</v>
      </c>
      <c r="K5">
        <f>CORREL(E2:E5,H2:H5)</f>
        <v>-0.82229629217933931</v>
      </c>
    </row>
    <row r="6" spans="1:17" ht="15.75" x14ac:dyDescent="0.25">
      <c r="D6" s="9" t="s">
        <v>24</v>
      </c>
      <c r="E6">
        <f>_xlfn.STDEV.S(E2:E5)</f>
        <v>0.40272293072976451</v>
      </c>
      <c r="F6">
        <f t="shared" ref="F6:H6" si="1">_xlfn.STDEV.S(F2:F5)</f>
        <v>0.35545553610901676</v>
      </c>
      <c r="G6">
        <f t="shared" si="1"/>
        <v>1.3991451109155788</v>
      </c>
      <c r="H6">
        <f t="shared" si="1"/>
        <v>0.49615613117883023</v>
      </c>
      <c r="J6" s="3"/>
    </row>
    <row r="7" spans="1:17" ht="15.75" x14ac:dyDescent="0.25">
      <c r="J7" s="3" t="s">
        <v>25</v>
      </c>
      <c r="K7">
        <f>CORREL(F2:F5,G2:G5)</f>
        <v>0.48502203666583904</v>
      </c>
    </row>
    <row r="8" spans="1:17" x14ac:dyDescent="0.25">
      <c r="J8" t="s">
        <v>26</v>
      </c>
      <c r="K8">
        <f>CORREL(F2:F5,H2:H5)</f>
        <v>-0.41565871923196268</v>
      </c>
    </row>
    <row r="10" spans="1:17" x14ac:dyDescent="0.25">
      <c r="J10" t="s">
        <v>27</v>
      </c>
      <c r="K10">
        <f>CORREL(G2:G5,H2:H5)</f>
        <v>-0.62221026630454379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4"/>
  <sheetViews>
    <sheetView workbookViewId="0">
      <selection activeCell="E8" sqref="E8"/>
    </sheetView>
  </sheetViews>
  <sheetFormatPr defaultRowHeight="15" x14ac:dyDescent="0.25"/>
  <cols>
    <col min="5" max="5" width="13.28515625" bestFit="1" customWidth="1"/>
    <col min="6" max="6" width="16.7109375" bestFit="1" customWidth="1"/>
    <col min="7" max="7" width="13.7109375" bestFit="1" customWidth="1"/>
    <col min="14" max="14" width="11.140625" bestFit="1" customWidth="1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28</v>
      </c>
      <c r="F1" s="7" t="s">
        <v>29</v>
      </c>
      <c r="G1" s="7" t="s">
        <v>30</v>
      </c>
      <c r="H1" s="7" t="s">
        <v>31</v>
      </c>
      <c r="I1" s="7" t="s">
        <v>32</v>
      </c>
      <c r="J1" s="7" t="s">
        <v>33</v>
      </c>
      <c r="K1" s="7" t="s">
        <v>34</v>
      </c>
      <c r="L1" s="7" t="s">
        <v>35</v>
      </c>
      <c r="M1" s="7" t="s">
        <v>36</v>
      </c>
      <c r="N1" s="7" t="s">
        <v>37</v>
      </c>
    </row>
    <row r="2" spans="1:14" ht="15.75" x14ac:dyDescent="0.25">
      <c r="A2" s="12" t="s">
        <v>69</v>
      </c>
      <c r="B2" s="13" t="s">
        <v>15</v>
      </c>
      <c r="C2" s="14">
        <v>0.13800000000000001</v>
      </c>
      <c r="D2" s="12" t="s">
        <v>70</v>
      </c>
      <c r="E2" s="15">
        <v>2.0787444825999999</v>
      </c>
      <c r="F2" s="15">
        <v>2.3967967491</v>
      </c>
      <c r="G2" s="15">
        <v>2.3384094623</v>
      </c>
      <c r="H2" s="23">
        <f>E2^2</f>
        <v>4.3211786239399412</v>
      </c>
      <c r="I2" s="23">
        <f t="shared" ref="I2:J12" si="0">F2^2</f>
        <v>5.744634656496328</v>
      </c>
      <c r="J2" s="23">
        <f t="shared" si="0"/>
        <v>5.468158813374175</v>
      </c>
      <c r="K2" s="7">
        <f>E2/$H$14</f>
        <v>0.38454015753789417</v>
      </c>
      <c r="L2" s="7">
        <f>F2/$I$14</f>
        <v>0.32241462768166879</v>
      </c>
      <c r="M2" s="7">
        <f>G2/$J$14</f>
        <v>0.39374632062904202</v>
      </c>
      <c r="N2" s="7">
        <f>K2+L2+M2</f>
        <v>1.1007011058486049</v>
      </c>
    </row>
    <row r="3" spans="1:14" ht="15.75" x14ac:dyDescent="0.25">
      <c r="A3" s="12" t="s">
        <v>71</v>
      </c>
      <c r="B3" s="13" t="s">
        <v>15</v>
      </c>
      <c r="C3" s="14">
        <v>0.39700000000000002</v>
      </c>
      <c r="D3" s="12" t="s">
        <v>70</v>
      </c>
      <c r="E3" s="15">
        <v>1.5557333980000001</v>
      </c>
      <c r="F3" s="15">
        <v>1.8822723282</v>
      </c>
      <c r="G3" s="15">
        <v>1.0514726041</v>
      </c>
      <c r="H3" s="23">
        <f t="shared" ref="H3:H12" si="1">E3^2</f>
        <v>2.4203064056526267</v>
      </c>
      <c r="I3" s="23">
        <f t="shared" si="0"/>
        <v>3.5429491175074483</v>
      </c>
      <c r="J3" s="23">
        <f t="shared" si="0"/>
        <v>1.1055946371728353</v>
      </c>
      <c r="K3" s="7">
        <f t="shared" ref="K3:K12" si="2">E3/$H$14</f>
        <v>0.28779004392383489</v>
      </c>
      <c r="L3" s="7">
        <f t="shared" ref="L3:L12" si="3">F3/$I$14</f>
        <v>0.25320133303751857</v>
      </c>
      <c r="M3" s="7">
        <f t="shared" ref="M3:M12" si="4">G3/$J$14</f>
        <v>0.17704917628044459</v>
      </c>
      <c r="N3" s="7">
        <f t="shared" ref="N3:N12" si="5">K3+L3+M3</f>
        <v>0.71804055324179805</v>
      </c>
    </row>
    <row r="4" spans="1:14" ht="15.75" x14ac:dyDescent="0.25">
      <c r="A4" s="12" t="s">
        <v>72</v>
      </c>
      <c r="B4" s="13" t="s">
        <v>15</v>
      </c>
      <c r="C4" s="14">
        <v>0.20899999999999999</v>
      </c>
      <c r="D4" s="12" t="s">
        <v>70</v>
      </c>
      <c r="E4" s="15">
        <v>2.3403679464999998</v>
      </c>
      <c r="F4" s="15">
        <v>3.5610415371999999</v>
      </c>
      <c r="G4" s="15">
        <v>3.6284824143000001</v>
      </c>
      <c r="H4" s="23">
        <f t="shared" si="1"/>
        <v>5.4773221250046262</v>
      </c>
      <c r="I4" s="23">
        <f t="shared" si="0"/>
        <v>12.681016829663738</v>
      </c>
      <c r="J4" s="23">
        <f t="shared" si="0"/>
        <v>13.165884630884358</v>
      </c>
      <c r="K4" s="7">
        <f t="shared" si="2"/>
        <v>0.43293702827685271</v>
      </c>
      <c r="L4" s="7">
        <f t="shared" si="3"/>
        <v>0.47902763628431172</v>
      </c>
      <c r="M4" s="7">
        <f t="shared" si="4"/>
        <v>0.61097152707061564</v>
      </c>
      <c r="N4" s="7">
        <f t="shared" si="5"/>
        <v>1.5229361916317801</v>
      </c>
    </row>
    <row r="5" spans="1:14" ht="15.75" x14ac:dyDescent="0.25">
      <c r="A5" s="12" t="s">
        <v>73</v>
      </c>
      <c r="B5" s="13" t="s">
        <v>15</v>
      </c>
      <c r="C5" s="14">
        <v>0.23699999999999999</v>
      </c>
      <c r="D5" s="12" t="s">
        <v>70</v>
      </c>
      <c r="E5" s="15">
        <v>1.5534854628999999</v>
      </c>
      <c r="F5" s="15">
        <v>3.0142947145000001</v>
      </c>
      <c r="G5" s="15">
        <v>2.3448092599999999</v>
      </c>
      <c r="H5" s="23">
        <f t="shared" si="1"/>
        <v>2.4133170834416271</v>
      </c>
      <c r="I5" s="23">
        <f t="shared" si="0"/>
        <v>9.0859726258626363</v>
      </c>
      <c r="J5" s="23">
        <f t="shared" si="0"/>
        <v>5.4981304657817471</v>
      </c>
      <c r="K5" s="7">
        <f t="shared" si="2"/>
        <v>0.2873742057461634</v>
      </c>
      <c r="L5" s="7">
        <f t="shared" si="3"/>
        <v>0.4054798173701093</v>
      </c>
      <c r="M5" s="7">
        <f t="shared" si="4"/>
        <v>0.39482393207296196</v>
      </c>
      <c r="N5" s="7">
        <f t="shared" si="5"/>
        <v>1.0876779551892346</v>
      </c>
    </row>
    <row r="6" spans="1:14" ht="15.75" x14ac:dyDescent="0.25">
      <c r="A6" s="12" t="s">
        <v>74</v>
      </c>
      <c r="B6" s="13" t="s">
        <v>15</v>
      </c>
      <c r="C6" s="14">
        <v>4.4999999999999998E-2</v>
      </c>
      <c r="D6" s="12" t="s">
        <v>70</v>
      </c>
      <c r="E6" s="15">
        <v>0.70095230561999999</v>
      </c>
      <c r="F6" s="15">
        <v>1.4278198809</v>
      </c>
      <c r="G6" s="15">
        <v>1.1131128306</v>
      </c>
      <c r="H6" s="23">
        <f t="shared" si="1"/>
        <v>0.4913341347539939</v>
      </c>
      <c r="I6" s="23">
        <f t="shared" si="0"/>
        <v>2.0386696122932904</v>
      </c>
      <c r="J6" s="23">
        <f t="shared" si="0"/>
        <v>1.2390201736463442</v>
      </c>
      <c r="K6" s="7">
        <f t="shared" si="2"/>
        <v>0.1296668793523536</v>
      </c>
      <c r="L6" s="7">
        <f t="shared" si="3"/>
        <v>0.19206885835009588</v>
      </c>
      <c r="M6" s="7">
        <f t="shared" si="4"/>
        <v>0.1874282877142667</v>
      </c>
      <c r="N6" s="7">
        <f t="shared" si="5"/>
        <v>0.50916402541671613</v>
      </c>
    </row>
    <row r="7" spans="1:14" ht="15.75" x14ac:dyDescent="0.25">
      <c r="A7" s="12" t="s">
        <v>75</v>
      </c>
      <c r="B7" s="13" t="s">
        <v>15</v>
      </c>
      <c r="C7" s="14">
        <v>0.20599999999999999</v>
      </c>
      <c r="D7" s="12" t="s">
        <v>70</v>
      </c>
      <c r="E7" s="15">
        <v>0.60679731865999997</v>
      </c>
      <c r="F7" s="15">
        <v>0.99604979525000004</v>
      </c>
      <c r="G7" s="15">
        <v>0.64844305553000003</v>
      </c>
      <c r="H7" s="23">
        <f t="shared" si="1"/>
        <v>0.36820298593296558</v>
      </c>
      <c r="I7" s="23">
        <f t="shared" si="0"/>
        <v>0.99211519461756703</v>
      </c>
      <c r="J7" s="23">
        <f t="shared" si="0"/>
        <v>0.42047839626508271</v>
      </c>
      <c r="K7" s="7">
        <f t="shared" si="2"/>
        <v>0.11224945560372075</v>
      </c>
      <c r="L7" s="7">
        <f t="shared" si="3"/>
        <v>0.13398759156716983</v>
      </c>
      <c r="M7" s="7">
        <f t="shared" si="4"/>
        <v>0.10918621027185837</v>
      </c>
      <c r="N7" s="7">
        <f t="shared" si="5"/>
        <v>0.35542325744274894</v>
      </c>
    </row>
    <row r="8" spans="1:14" ht="15.75" x14ac:dyDescent="0.25">
      <c r="A8" s="12" t="s">
        <v>76</v>
      </c>
      <c r="B8" s="13" t="s">
        <v>15</v>
      </c>
      <c r="C8" s="14">
        <v>0.93799999999999994</v>
      </c>
      <c r="D8" s="12" t="s">
        <v>70</v>
      </c>
      <c r="E8" s="15">
        <v>2.6194811873999999</v>
      </c>
      <c r="F8" s="15">
        <v>2.6280577079</v>
      </c>
      <c r="G8" s="15">
        <v>1.5714897186000001</v>
      </c>
      <c r="H8" s="23">
        <f t="shared" si="1"/>
        <v>6.8616816911425138</v>
      </c>
      <c r="I8" s="23">
        <f t="shared" si="0"/>
        <v>6.9066873160526017</v>
      </c>
      <c r="J8" s="23">
        <f t="shared" si="0"/>
        <v>2.4695799356655073</v>
      </c>
      <c r="K8" s="7">
        <f t="shared" si="2"/>
        <v>0.48456927578249825</v>
      </c>
      <c r="L8" s="7">
        <f t="shared" si="3"/>
        <v>0.35352361343809802</v>
      </c>
      <c r="M8" s="7">
        <f t="shared" si="4"/>
        <v>0.26461075555027641</v>
      </c>
      <c r="N8" s="7">
        <f t="shared" si="5"/>
        <v>1.1027036447708727</v>
      </c>
    </row>
    <row r="9" spans="1:14" ht="15.75" x14ac:dyDescent="0.25">
      <c r="A9" s="12" t="s">
        <v>77</v>
      </c>
      <c r="B9" s="13" t="s">
        <v>15</v>
      </c>
      <c r="C9" s="14">
        <v>0.17499999999999999</v>
      </c>
      <c r="D9" s="12" t="s">
        <v>70</v>
      </c>
      <c r="E9" s="15">
        <v>1.4496292989999999</v>
      </c>
      <c r="F9" s="15">
        <v>1.8233650303</v>
      </c>
      <c r="G9" s="15">
        <v>0.95678373116000004</v>
      </c>
      <c r="H9" s="23">
        <f t="shared" si="1"/>
        <v>2.1014251045192314</v>
      </c>
      <c r="I9" s="23">
        <f t="shared" si="0"/>
        <v>3.32466003372092</v>
      </c>
      <c r="J9" s="23">
        <f t="shared" si="0"/>
        <v>0.91543510821245122</v>
      </c>
      <c r="K9" s="7">
        <f t="shared" si="2"/>
        <v>0.26816219293666405</v>
      </c>
      <c r="L9" s="7">
        <f t="shared" si="3"/>
        <v>0.24527718405521817</v>
      </c>
      <c r="M9" s="7">
        <f t="shared" si="4"/>
        <v>0.16110526400771336</v>
      </c>
      <c r="N9" s="7">
        <f t="shared" si="5"/>
        <v>0.67454464099959566</v>
      </c>
    </row>
    <row r="10" spans="1:14" ht="15.75" x14ac:dyDescent="0.25">
      <c r="A10" s="12" t="s">
        <v>78</v>
      </c>
      <c r="B10" s="13" t="s">
        <v>15</v>
      </c>
      <c r="C10" s="14">
        <v>1.74</v>
      </c>
      <c r="D10" s="12" t="s">
        <v>70</v>
      </c>
      <c r="E10" s="15">
        <v>1.3545734593000001</v>
      </c>
      <c r="F10" s="15">
        <v>1.6683961584</v>
      </c>
      <c r="G10" s="15">
        <v>1.2043234698</v>
      </c>
      <c r="H10" s="23">
        <f t="shared" si="1"/>
        <v>1.8348692566399689</v>
      </c>
      <c r="I10" s="23">
        <f t="shared" si="0"/>
        <v>2.783545741363878</v>
      </c>
      <c r="J10" s="23">
        <f t="shared" si="0"/>
        <v>1.4503950199111115</v>
      </c>
      <c r="K10" s="7">
        <f t="shared" si="2"/>
        <v>0.25057812337972829</v>
      </c>
      <c r="L10" s="7">
        <f t="shared" si="3"/>
        <v>0.22443093117430604</v>
      </c>
      <c r="M10" s="7">
        <f t="shared" si="4"/>
        <v>0.20278652764881569</v>
      </c>
      <c r="N10" s="7">
        <f t="shared" si="5"/>
        <v>0.67779558220284997</v>
      </c>
    </row>
    <row r="11" spans="1:14" ht="15.75" x14ac:dyDescent="0.25">
      <c r="A11" s="12" t="s">
        <v>79</v>
      </c>
      <c r="B11" s="13" t="s">
        <v>15</v>
      </c>
      <c r="C11" s="14">
        <v>0.69799999999999995</v>
      </c>
      <c r="D11" s="12" t="s">
        <v>70</v>
      </c>
      <c r="E11" s="15">
        <v>0.79503273182</v>
      </c>
      <c r="F11" s="15">
        <v>1.2711729298000001</v>
      </c>
      <c r="G11" s="15">
        <v>1.1237000368000001</v>
      </c>
      <c r="H11" s="23">
        <f t="shared" si="1"/>
        <v>0.63207704466517201</v>
      </c>
      <c r="I11" s="23">
        <f t="shared" si="0"/>
        <v>1.6158806174563158</v>
      </c>
      <c r="J11" s="23">
        <f t="shared" si="0"/>
        <v>1.2627017727043215</v>
      </c>
      <c r="K11" s="7">
        <f t="shared" si="2"/>
        <v>0.14707051034933444</v>
      </c>
      <c r="L11" s="7">
        <f t="shared" si="3"/>
        <v>0.17099687198523628</v>
      </c>
      <c r="M11" s="7">
        <f t="shared" si="4"/>
        <v>0.18921098383921772</v>
      </c>
      <c r="N11" s="7">
        <f t="shared" si="5"/>
        <v>0.50727836617378841</v>
      </c>
    </row>
    <row r="12" spans="1:14" ht="15.75" x14ac:dyDescent="0.25">
      <c r="A12" s="12" t="s">
        <v>80</v>
      </c>
      <c r="B12" s="13" t="s">
        <v>15</v>
      </c>
      <c r="C12" s="14">
        <v>0.22</v>
      </c>
      <c r="D12" s="12" t="s">
        <v>70</v>
      </c>
      <c r="E12" s="15">
        <v>1.5168662576</v>
      </c>
      <c r="F12" s="15">
        <v>2.5586471300999998</v>
      </c>
      <c r="G12" s="15">
        <v>1.5082558350999999</v>
      </c>
      <c r="H12" s="23">
        <f t="shared" si="1"/>
        <v>2.3008832434454298</v>
      </c>
      <c r="I12" s="23">
        <f t="shared" si="0"/>
        <v>6.5466751363689655</v>
      </c>
      <c r="J12" s="23">
        <f t="shared" si="0"/>
        <v>2.2748356641131982</v>
      </c>
      <c r="K12" s="7">
        <f t="shared" si="2"/>
        <v>0.28060013847005361</v>
      </c>
      <c r="L12" s="7">
        <f t="shared" si="3"/>
        <v>0.34418657407213599</v>
      </c>
      <c r="M12" s="7">
        <f t="shared" si="4"/>
        <v>0.25396330078727636</v>
      </c>
      <c r="N12" s="7">
        <f t="shared" si="5"/>
        <v>0.8787500133294659</v>
      </c>
    </row>
    <row r="13" spans="1:14" ht="15.75" x14ac:dyDescent="0.25">
      <c r="G13" t="s">
        <v>13</v>
      </c>
      <c r="H13" s="16">
        <f>SUM(H2:H12)</f>
        <v>29.222597699138095</v>
      </c>
      <c r="I13" s="16">
        <f t="shared" ref="I13:J13" si="6">SUM(I2:I12)</f>
        <v>55.262806881403691</v>
      </c>
      <c r="J13" s="16">
        <f t="shared" si="6"/>
        <v>35.270214617731135</v>
      </c>
      <c r="K13" s="7"/>
    </row>
    <row r="14" spans="1:14" ht="15.75" x14ac:dyDescent="0.25">
      <c r="G14" t="s">
        <v>38</v>
      </c>
      <c r="H14" s="23">
        <f>SQRT(H13)</f>
        <v>5.4057929759784633</v>
      </c>
      <c r="I14" s="23">
        <f t="shared" ref="I14:J14" si="7">SQRT(I13)</f>
        <v>7.4338958078119237</v>
      </c>
      <c r="J14" s="23">
        <f t="shared" si="7"/>
        <v>5.9388731774412502</v>
      </c>
      <c r="K14" s="7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4"/>
  <sheetViews>
    <sheetView workbookViewId="0">
      <selection activeCell="H2" sqref="H2"/>
    </sheetView>
  </sheetViews>
  <sheetFormatPr defaultRowHeight="15" x14ac:dyDescent="0.25"/>
  <cols>
    <col min="14" max="15" width="20" bestFit="1" customWidth="1"/>
  </cols>
  <sheetData>
    <row r="1" spans="1:15" ht="78.7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39</v>
      </c>
      <c r="F1" s="20" t="s">
        <v>40</v>
      </c>
      <c r="G1" s="20" t="s">
        <v>41</v>
      </c>
      <c r="H1" s="7" t="s">
        <v>42</v>
      </c>
      <c r="I1" s="7" t="s">
        <v>43</v>
      </c>
      <c r="J1" s="21" t="s">
        <v>44</v>
      </c>
      <c r="K1" s="7" t="s">
        <v>45</v>
      </c>
      <c r="L1" s="7" t="s">
        <v>46</v>
      </c>
      <c r="M1" s="7" t="s">
        <v>47</v>
      </c>
      <c r="N1" s="7" t="s">
        <v>48</v>
      </c>
      <c r="O1" s="7" t="s">
        <v>48</v>
      </c>
    </row>
    <row r="2" spans="1:15" ht="15.75" x14ac:dyDescent="0.25">
      <c r="A2" s="12" t="s">
        <v>69</v>
      </c>
      <c r="B2" s="13" t="s">
        <v>15</v>
      </c>
      <c r="C2" s="14">
        <v>0.13800000000000001</v>
      </c>
      <c r="D2" s="12" t="s">
        <v>70</v>
      </c>
      <c r="E2" s="15">
        <v>10.171438883</v>
      </c>
      <c r="F2" s="15">
        <v>57.889045957</v>
      </c>
      <c r="G2" s="22">
        <v>0.92696505160557907</v>
      </c>
      <c r="H2" s="16">
        <f>E2^2</f>
        <v>103.4581689506043</v>
      </c>
      <c r="I2" s="16">
        <f t="shared" ref="I2:J12" si="0">F2^2</f>
        <v>3351.1416418116582</v>
      </c>
      <c r="J2" s="16">
        <f t="shared" si="0"/>
        <v>0.85926420689813388</v>
      </c>
      <c r="K2">
        <f>E2/$H$14</f>
        <v>7.002259357890088E-2</v>
      </c>
      <c r="L2">
        <f>F2/$I$14</f>
        <v>9.0732836719721863E-2</v>
      </c>
      <c r="M2">
        <f>G2/$J$14</f>
        <v>0.44026066116486157</v>
      </c>
      <c r="N2">
        <f>K2+L2+M2</f>
        <v>0.60101609146348434</v>
      </c>
      <c r="O2">
        <f>-1*N2</f>
        <v>-0.60101609146348434</v>
      </c>
    </row>
    <row r="3" spans="1:15" ht="15.75" x14ac:dyDescent="0.25">
      <c r="A3" s="12" t="s">
        <v>71</v>
      </c>
      <c r="B3" s="13" t="s">
        <v>15</v>
      </c>
      <c r="C3" s="14">
        <v>0.39700000000000002</v>
      </c>
      <c r="D3" s="12" t="s">
        <v>70</v>
      </c>
      <c r="E3" s="15">
        <v>12.029660141000001</v>
      </c>
      <c r="F3" s="15">
        <v>223.19648167</v>
      </c>
      <c r="G3" s="22">
        <v>0.424140232412961</v>
      </c>
      <c r="H3" s="16">
        <f t="shared" ref="H3:H12" si="1">E3^2</f>
        <v>144.71272310796417</v>
      </c>
      <c r="I3" s="16">
        <f t="shared" si="0"/>
        <v>49816.669429866648</v>
      </c>
      <c r="J3" s="16">
        <f t="shared" si="0"/>
        <v>0.17989493675132057</v>
      </c>
      <c r="K3">
        <f t="shared" ref="K3:K12" si="2">E3/$H$14</f>
        <v>8.2815028693079204E-2</v>
      </c>
      <c r="L3">
        <f t="shared" ref="L3:L12" si="3">F3/$I$14</f>
        <v>0.34982870408372491</v>
      </c>
      <c r="M3">
        <f t="shared" ref="M3:M12" si="4">G3/$J$14</f>
        <v>0.20144476733541652</v>
      </c>
      <c r="N3">
        <f t="shared" ref="N3:N12" si="5">K3+L3+M3</f>
        <v>0.63408850011222062</v>
      </c>
      <c r="O3">
        <f t="shared" ref="O3:O12" si="6">-1*N3</f>
        <v>-0.63408850011222062</v>
      </c>
    </row>
    <row r="4" spans="1:15" ht="15.75" x14ac:dyDescent="0.25">
      <c r="A4" s="12" t="s">
        <v>72</v>
      </c>
      <c r="B4" s="13" t="s">
        <v>15</v>
      </c>
      <c r="C4" s="14">
        <v>0.20899999999999999</v>
      </c>
      <c r="D4" s="12" t="s">
        <v>70</v>
      </c>
      <c r="E4" s="15">
        <v>25.585929896</v>
      </c>
      <c r="F4" s="15">
        <v>24.758295807</v>
      </c>
      <c r="G4" s="22">
        <v>0.93807658035433483</v>
      </c>
      <c r="H4" s="16">
        <f t="shared" si="1"/>
        <v>654.63980864302653</v>
      </c>
      <c r="I4" s="16">
        <f t="shared" si="0"/>
        <v>612.97321126691372</v>
      </c>
      <c r="J4" s="16">
        <f t="shared" si="0"/>
        <v>0.87998767060928285</v>
      </c>
      <c r="K4">
        <f t="shared" si="2"/>
        <v>0.17613959942680585</v>
      </c>
      <c r="L4">
        <f t="shared" si="3"/>
        <v>3.8805103345177339E-2</v>
      </c>
      <c r="M4">
        <f t="shared" si="4"/>
        <v>0.44553806508101385</v>
      </c>
      <c r="N4">
        <f t="shared" si="5"/>
        <v>0.66048276785299698</v>
      </c>
      <c r="O4">
        <f t="shared" si="6"/>
        <v>-0.66048276785299698</v>
      </c>
    </row>
    <row r="5" spans="1:15" ht="15.75" x14ac:dyDescent="0.25">
      <c r="A5" s="12" t="s">
        <v>73</v>
      </c>
      <c r="B5" s="13" t="s">
        <v>15</v>
      </c>
      <c r="C5" s="14">
        <v>0.23699999999999999</v>
      </c>
      <c r="D5" s="12" t="s">
        <v>70</v>
      </c>
      <c r="E5" s="15">
        <v>0.96078892806000005</v>
      </c>
      <c r="F5" s="15">
        <v>63.404984182</v>
      </c>
      <c r="G5" s="22">
        <v>0.54586187510886286</v>
      </c>
      <c r="H5" s="16">
        <f t="shared" si="1"/>
        <v>0.92311536428268393</v>
      </c>
      <c r="I5" s="16">
        <f t="shared" si="0"/>
        <v>4020.19201911967</v>
      </c>
      <c r="J5" s="16">
        <f t="shared" si="0"/>
        <v>0.29796518669736377</v>
      </c>
      <c r="K5">
        <f t="shared" si="2"/>
        <v>6.6142984683412185E-3</v>
      </c>
      <c r="L5">
        <f t="shared" si="3"/>
        <v>9.9378284473287393E-2</v>
      </c>
      <c r="M5">
        <f t="shared" si="4"/>
        <v>0.25925627899764137</v>
      </c>
      <c r="N5">
        <f t="shared" si="5"/>
        <v>0.36524886193926998</v>
      </c>
      <c r="O5">
        <f t="shared" si="6"/>
        <v>-0.36524886193926998</v>
      </c>
    </row>
    <row r="6" spans="1:15" ht="15.75" x14ac:dyDescent="0.25">
      <c r="A6" s="12" t="s">
        <v>74</v>
      </c>
      <c r="B6" s="13" t="s">
        <v>15</v>
      </c>
      <c r="C6" s="14">
        <v>4.4999999999999998E-2</v>
      </c>
      <c r="D6" s="12" t="s">
        <v>70</v>
      </c>
      <c r="E6" s="15">
        <v>2.9420440239999999</v>
      </c>
      <c r="F6" s="15">
        <v>278.99958387999999</v>
      </c>
      <c r="G6" s="22">
        <v>0.57283547627970288</v>
      </c>
      <c r="H6" s="16">
        <f t="shared" si="1"/>
        <v>8.6556230391541114</v>
      </c>
      <c r="I6" s="16">
        <f t="shared" si="0"/>
        <v>77840.767805213152</v>
      </c>
      <c r="J6" s="16">
        <f t="shared" si="0"/>
        <v>0.32814048288459402</v>
      </c>
      <c r="K6">
        <f t="shared" si="2"/>
        <v>2.0253727653822849E-2</v>
      </c>
      <c r="L6">
        <f t="shared" si="3"/>
        <v>0.43729212099743264</v>
      </c>
      <c r="M6">
        <f t="shared" si="4"/>
        <v>0.2720673504235836</v>
      </c>
      <c r="N6">
        <f t="shared" si="5"/>
        <v>0.72961319907483912</v>
      </c>
      <c r="O6">
        <f t="shared" si="6"/>
        <v>-0.72961319907483912</v>
      </c>
    </row>
    <row r="7" spans="1:15" ht="15.75" x14ac:dyDescent="0.25">
      <c r="A7" s="12" t="s">
        <v>75</v>
      </c>
      <c r="B7" s="13" t="s">
        <v>15</v>
      </c>
      <c r="C7" s="14">
        <v>0.20599999999999999</v>
      </c>
      <c r="D7" s="12" t="s">
        <v>70</v>
      </c>
      <c r="E7" s="15">
        <v>114.92435863</v>
      </c>
      <c r="F7" s="15">
        <v>201.16833080000001</v>
      </c>
      <c r="G7" s="22">
        <v>0.57842075852890062</v>
      </c>
      <c r="H7" s="16">
        <f t="shared" si="1"/>
        <v>13207.608206516856</v>
      </c>
      <c r="I7" s="16">
        <f t="shared" si="0"/>
        <v>40468.697316858234</v>
      </c>
      <c r="J7" s="16">
        <f t="shared" si="0"/>
        <v>0.33457057389714878</v>
      </c>
      <c r="K7">
        <f t="shared" si="2"/>
        <v>0.79116649563850494</v>
      </c>
      <c r="L7">
        <f t="shared" si="3"/>
        <v>0.31530271418211681</v>
      </c>
      <c r="M7">
        <f t="shared" si="4"/>
        <v>0.27472007185203984</v>
      </c>
      <c r="N7">
        <f t="shared" si="5"/>
        <v>1.3811892816726616</v>
      </c>
      <c r="O7">
        <f t="shared" si="6"/>
        <v>-1.3811892816726616</v>
      </c>
    </row>
    <row r="8" spans="1:15" ht="15.75" x14ac:dyDescent="0.25">
      <c r="A8" s="12" t="s">
        <v>76</v>
      </c>
      <c r="B8" s="13" t="s">
        <v>15</v>
      </c>
      <c r="C8" s="14">
        <v>0.93799999999999994</v>
      </c>
      <c r="D8" s="12" t="s">
        <v>70</v>
      </c>
      <c r="E8" s="15">
        <v>12.700531294999999</v>
      </c>
      <c r="F8" s="15">
        <v>22.751830220999999</v>
      </c>
      <c r="G8" s="22">
        <v>0.38887861282368158</v>
      </c>
      <c r="H8" s="16">
        <f t="shared" si="1"/>
        <v>161.30349517527435</v>
      </c>
      <c r="I8" s="16">
        <f t="shared" si="0"/>
        <v>517.64577840520883</v>
      </c>
      <c r="J8" s="16">
        <f t="shared" si="0"/>
        <v>0.15122657551167085</v>
      </c>
      <c r="K8">
        <f t="shared" si="2"/>
        <v>8.7433464560482732E-2</v>
      </c>
      <c r="L8">
        <f t="shared" si="3"/>
        <v>3.5660254239640039E-2</v>
      </c>
      <c r="M8">
        <f t="shared" si="4"/>
        <v>0.18469731399051356</v>
      </c>
      <c r="N8">
        <f t="shared" si="5"/>
        <v>0.30779103279063635</v>
      </c>
      <c r="O8">
        <f t="shared" si="6"/>
        <v>-0.30779103279063635</v>
      </c>
    </row>
    <row r="9" spans="1:15" ht="15.75" x14ac:dyDescent="0.25">
      <c r="A9" s="12" t="s">
        <v>77</v>
      </c>
      <c r="B9" s="13" t="s">
        <v>15</v>
      </c>
      <c r="C9" s="14">
        <v>0.17499999999999999</v>
      </c>
      <c r="D9" s="12" t="s">
        <v>70</v>
      </c>
      <c r="E9" s="15">
        <v>53.765241938000003</v>
      </c>
      <c r="F9" s="15">
        <v>350.95329204000001</v>
      </c>
      <c r="G9" s="22">
        <v>0.45053808368071041</v>
      </c>
      <c r="H9" s="16">
        <f t="shared" si="1"/>
        <v>2890.7012406516742</v>
      </c>
      <c r="I9" s="16">
        <f t="shared" si="0"/>
        <v>123168.21319371353</v>
      </c>
      <c r="J9" s="16">
        <f t="shared" si="0"/>
        <v>0.20298456484668681</v>
      </c>
      <c r="K9">
        <f t="shared" si="2"/>
        <v>0.37013265558603575</v>
      </c>
      <c r="L9">
        <f t="shared" si="3"/>
        <v>0.5500693130539267</v>
      </c>
      <c r="M9">
        <f t="shared" si="4"/>
        <v>0.21398238720829188</v>
      </c>
      <c r="N9">
        <f t="shared" si="5"/>
        <v>1.1341843558482543</v>
      </c>
      <c r="O9">
        <f t="shared" si="6"/>
        <v>-1.1341843558482543</v>
      </c>
    </row>
    <row r="10" spans="1:15" ht="15.75" x14ac:dyDescent="0.25">
      <c r="A10" s="12" t="s">
        <v>78</v>
      </c>
      <c r="B10" s="13" t="s">
        <v>15</v>
      </c>
      <c r="C10" s="14">
        <v>1.74</v>
      </c>
      <c r="D10" s="12" t="s">
        <v>70</v>
      </c>
      <c r="E10" s="15">
        <v>56.263607331999999</v>
      </c>
      <c r="F10" s="15">
        <v>134.14873399000001</v>
      </c>
      <c r="G10" s="22">
        <v>0.68028857049561864</v>
      </c>
      <c r="H10" s="16">
        <f t="shared" si="1"/>
        <v>3165.5935100094839</v>
      </c>
      <c r="I10" s="16">
        <f t="shared" si="0"/>
        <v>17995.882831119783</v>
      </c>
      <c r="J10" s="16">
        <f t="shared" si="0"/>
        <v>0.46279253914697227</v>
      </c>
      <c r="K10">
        <f t="shared" si="2"/>
        <v>0.38733199450041894</v>
      </c>
      <c r="L10">
        <f t="shared" si="3"/>
        <v>0.21025903909892057</v>
      </c>
      <c r="M10">
        <f t="shared" si="4"/>
        <v>0.32310203638263785</v>
      </c>
      <c r="N10">
        <f t="shared" si="5"/>
        <v>0.92069306998197731</v>
      </c>
      <c r="O10">
        <f t="shared" si="6"/>
        <v>-0.92069306998197731</v>
      </c>
    </row>
    <row r="11" spans="1:15" ht="15.75" x14ac:dyDescent="0.25">
      <c r="A11" s="12" t="s">
        <v>79</v>
      </c>
      <c r="B11" s="13" t="s">
        <v>15</v>
      </c>
      <c r="C11" s="14">
        <v>0.69799999999999995</v>
      </c>
      <c r="D11" s="12" t="s">
        <v>70</v>
      </c>
      <c r="E11" s="15">
        <v>27.436514484</v>
      </c>
      <c r="F11" s="15">
        <v>257.74326330999997</v>
      </c>
      <c r="G11" s="22">
        <v>0.77373644102293948</v>
      </c>
      <c r="H11" s="16">
        <f t="shared" si="1"/>
        <v>752.76232703074174</v>
      </c>
      <c r="I11" s="16">
        <f t="shared" si="0"/>
        <v>66431.589781687973</v>
      </c>
      <c r="J11" s="16">
        <f t="shared" si="0"/>
        <v>0.5986680801668447</v>
      </c>
      <c r="K11">
        <f t="shared" si="2"/>
        <v>0.18887946189655724</v>
      </c>
      <c r="L11">
        <f t="shared" si="3"/>
        <v>0.40397586519020318</v>
      </c>
      <c r="M11">
        <f t="shared" si="4"/>
        <v>0.36748496235330563</v>
      </c>
      <c r="N11">
        <f t="shared" si="5"/>
        <v>0.96034028944006611</v>
      </c>
      <c r="O11">
        <f t="shared" si="6"/>
        <v>-0.96034028944006611</v>
      </c>
    </row>
    <row r="12" spans="1:15" ht="15.75" x14ac:dyDescent="0.25">
      <c r="A12" s="12" t="s">
        <v>80</v>
      </c>
      <c r="B12" s="13" t="s">
        <v>15</v>
      </c>
      <c r="C12" s="14">
        <v>0.22</v>
      </c>
      <c r="D12" s="12" t="s">
        <v>70</v>
      </c>
      <c r="E12" s="15">
        <v>3.1513056222000002</v>
      </c>
      <c r="F12" s="15">
        <v>151.13327805</v>
      </c>
      <c r="G12" s="22">
        <v>0.37094388908412707</v>
      </c>
      <c r="H12" s="16">
        <f t="shared" si="1"/>
        <v>9.93072712450933</v>
      </c>
      <c r="I12" s="16">
        <f t="shared" si="0"/>
        <v>22841.267734138612</v>
      </c>
      <c r="J12" s="16">
        <f t="shared" si="0"/>
        <v>0.13759936884885715</v>
      </c>
      <c r="K12">
        <f t="shared" si="2"/>
        <v>2.1694334043044747E-2</v>
      </c>
      <c r="L12">
        <f t="shared" si="3"/>
        <v>0.23687989348473301</v>
      </c>
      <c r="M12">
        <f t="shared" si="4"/>
        <v>0.17617924384568021</v>
      </c>
      <c r="N12">
        <f t="shared" si="5"/>
        <v>0.43475347137345799</v>
      </c>
      <c r="O12">
        <f t="shared" si="6"/>
        <v>-0.43475347137345799</v>
      </c>
    </row>
    <row r="13" spans="1:15" x14ac:dyDescent="0.25">
      <c r="G13" t="s">
        <v>13</v>
      </c>
      <c r="H13" s="16">
        <f>SUM(H2:H12)</f>
        <v>21100.288945613571</v>
      </c>
      <c r="I13" s="16">
        <f t="shared" ref="I13:J13" si="7">SUM(I2:I12)</f>
        <v>407065.04074320133</v>
      </c>
      <c r="J13" s="16">
        <f t="shared" si="7"/>
        <v>4.4330941862588755</v>
      </c>
    </row>
    <row r="14" spans="1:15" x14ac:dyDescent="0.25">
      <c r="G14" t="s">
        <v>38</v>
      </c>
      <c r="H14" s="16">
        <f>SQRT(H13)</f>
        <v>145.25938505175344</v>
      </c>
      <c r="I14" s="16">
        <f t="shared" ref="I14:J14" si="8">SQRT(I13)</f>
        <v>638.01648939757138</v>
      </c>
      <c r="J14" s="16">
        <f t="shared" si="8"/>
        <v>2.1054914358075352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"/>
  <sheetViews>
    <sheetView workbookViewId="0">
      <selection activeCell="H15" sqref="H15"/>
    </sheetView>
  </sheetViews>
  <sheetFormatPr defaultRowHeight="15" x14ac:dyDescent="0.25"/>
  <cols>
    <col min="1" max="1" width="13.5703125" bestFit="1" customWidth="1"/>
    <col min="2" max="2" width="6.7109375" bestFit="1" customWidth="1"/>
    <col min="3" max="3" width="8.7109375" bestFit="1" customWidth="1"/>
    <col min="4" max="5" width="15.42578125" bestFit="1" customWidth="1"/>
    <col min="6" max="6" width="5.85546875" bestFit="1" customWidth="1"/>
    <col min="7" max="7" width="7" bestFit="1" customWidth="1"/>
    <col min="8" max="8" width="9" bestFit="1" customWidth="1"/>
    <col min="9" max="9" width="9.42578125" bestFit="1" customWidth="1"/>
    <col min="11" max="11" width="7.42578125" bestFit="1" customWidth="1"/>
    <col min="12" max="12" width="8.85546875" bestFit="1" customWidth="1"/>
    <col min="13" max="13" width="8.5703125" bestFit="1" customWidth="1"/>
    <col min="14" max="14" width="18.7109375" bestFit="1" customWidth="1"/>
  </cols>
  <sheetData>
    <row r="1" spans="1:14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57</v>
      </c>
      <c r="N1" s="7" t="s">
        <v>58</v>
      </c>
    </row>
    <row r="2" spans="1:14" ht="15.75" x14ac:dyDescent="0.25">
      <c r="A2" s="12" t="s">
        <v>69</v>
      </c>
      <c r="B2" s="13" t="s">
        <v>15</v>
      </c>
      <c r="C2" s="14">
        <v>0.13800000000000001</v>
      </c>
      <c r="D2" s="12" t="s">
        <v>70</v>
      </c>
      <c r="E2" s="15">
        <v>11.354130985999999</v>
      </c>
      <c r="F2" s="15">
        <v>14.712843806</v>
      </c>
      <c r="G2" s="15">
        <v>23.229968719999999</v>
      </c>
      <c r="H2" s="23">
        <f>E2^2</f>
        <v>128.91629044724533</v>
      </c>
      <c r="I2" s="23">
        <f>F2^2</f>
        <v>216.46777285975259</v>
      </c>
      <c r="J2" s="23">
        <f>G2^2</f>
        <v>539.63144673217835</v>
      </c>
      <c r="K2" s="7">
        <f>E2/$H$14</f>
        <v>7.7582693611844306E-2</v>
      </c>
      <c r="L2" s="7">
        <f>F2/$I$14</f>
        <v>0.36316196843246445</v>
      </c>
      <c r="M2" s="7">
        <f>G2/$J$14</f>
        <v>0.19082391420007153</v>
      </c>
      <c r="N2" s="7">
        <f>K2+L2+M2</f>
        <v>0.63156857624438023</v>
      </c>
    </row>
    <row r="3" spans="1:14" ht="15.75" x14ac:dyDescent="0.25">
      <c r="A3" s="12" t="s">
        <v>71</v>
      </c>
      <c r="B3" s="13" t="s">
        <v>15</v>
      </c>
      <c r="C3" s="14">
        <v>0.39700000000000002</v>
      </c>
      <c r="D3" s="12" t="s">
        <v>70</v>
      </c>
      <c r="E3" s="15">
        <v>-5.782374592</v>
      </c>
      <c r="F3" s="15">
        <v>-3.261870058</v>
      </c>
      <c r="G3" s="15">
        <v>-10.542249264000001</v>
      </c>
      <c r="H3" s="23">
        <f t="shared" ref="H3:J12" si="0">E3^2</f>
        <v>33.435855922207168</v>
      </c>
      <c r="I3" s="23">
        <f t="shared" si="0"/>
        <v>10.639796275276924</v>
      </c>
      <c r="J3" s="23">
        <f t="shared" si="0"/>
        <v>111.13901954430855</v>
      </c>
      <c r="K3" s="7">
        <f t="shared" ref="K3:K12" si="1">E3/$H$14</f>
        <v>-3.9510923105713872E-2</v>
      </c>
      <c r="L3" s="7">
        <f t="shared" ref="L3:L12" si="2">F3/$I$14</f>
        <v>-8.0513812737624119E-2</v>
      </c>
      <c r="M3" s="7">
        <f t="shared" ref="M3:M12" si="3">G3/$J$14</f>
        <v>-8.659991295198366E-2</v>
      </c>
      <c r="N3" s="7">
        <f t="shared" ref="N3:N12" si="4">K3+L3+M3</f>
        <v>-0.20662464879532166</v>
      </c>
    </row>
    <row r="4" spans="1:14" ht="15.75" x14ac:dyDescent="0.25">
      <c r="A4" s="12" t="s">
        <v>72</v>
      </c>
      <c r="B4" s="13" t="s">
        <v>15</v>
      </c>
      <c r="C4" s="14">
        <v>0.20899999999999999</v>
      </c>
      <c r="D4" s="12" t="s">
        <v>70</v>
      </c>
      <c r="E4" s="15">
        <v>16.883918221999998</v>
      </c>
      <c r="F4" s="15">
        <v>17.149126229</v>
      </c>
      <c r="G4" s="15">
        <v>21.394957629</v>
      </c>
      <c r="H4" s="23">
        <f t="shared" si="0"/>
        <v>285.06669452718359</v>
      </c>
      <c r="I4" s="23">
        <f t="shared" si="0"/>
        <v>294.09253041817578</v>
      </c>
      <c r="J4" s="23">
        <f t="shared" si="0"/>
        <v>457.74421194670532</v>
      </c>
      <c r="K4" s="7">
        <f t="shared" si="1"/>
        <v>0.11536768916969591</v>
      </c>
      <c r="L4" s="7">
        <f t="shared" si="2"/>
        <v>0.42329752971894263</v>
      </c>
      <c r="M4" s="7">
        <f t="shared" si="3"/>
        <v>0.17575011004622917</v>
      </c>
      <c r="N4" s="7">
        <f t="shared" si="4"/>
        <v>0.7144153289348677</v>
      </c>
    </row>
    <row r="5" spans="1:14" ht="15.75" x14ac:dyDescent="0.25">
      <c r="A5" s="12" t="s">
        <v>73</v>
      </c>
      <c r="B5" s="13" t="s">
        <v>15</v>
      </c>
      <c r="C5" s="14">
        <v>0.23699999999999999</v>
      </c>
      <c r="D5" s="12" t="s">
        <v>70</v>
      </c>
      <c r="E5" s="15">
        <v>-0.39416254951000002</v>
      </c>
      <c r="F5" s="15">
        <v>-0.10132152534</v>
      </c>
      <c r="G5" s="15">
        <v>-0.16556442246</v>
      </c>
      <c r="H5" s="23">
        <f t="shared" si="0"/>
        <v>0.15536411543622322</v>
      </c>
      <c r="I5" s="23">
        <f t="shared" si="0"/>
        <v>1.0266051497224262E-2</v>
      </c>
      <c r="J5" s="23">
        <f t="shared" si="0"/>
        <v>2.7411577984513352E-2</v>
      </c>
      <c r="K5" s="7">
        <f t="shared" si="1"/>
        <v>-2.6933098050043705E-3</v>
      </c>
      <c r="L5" s="7">
        <f t="shared" si="2"/>
        <v>-2.5009525739713564E-3</v>
      </c>
      <c r="M5" s="7">
        <f t="shared" si="3"/>
        <v>-1.3600384712912103E-3</v>
      </c>
      <c r="N5" s="7">
        <f t="shared" si="4"/>
        <v>-6.5543008502669375E-3</v>
      </c>
    </row>
    <row r="6" spans="1:14" ht="15.75" x14ac:dyDescent="0.25">
      <c r="A6" s="12" t="s">
        <v>74</v>
      </c>
      <c r="B6" s="13" t="s">
        <v>15</v>
      </c>
      <c r="C6" s="14">
        <v>4.4999999999999998E-2</v>
      </c>
      <c r="D6" s="12" t="s">
        <v>70</v>
      </c>
      <c r="E6" s="15">
        <v>-139.63615041</v>
      </c>
      <c r="F6" s="15">
        <v>-29.537742805000001</v>
      </c>
      <c r="G6" s="15">
        <v>-111.94792231</v>
      </c>
      <c r="H6" s="23">
        <f t="shared" si="0"/>
        <v>19498.254501324143</v>
      </c>
      <c r="I6" s="23">
        <f t="shared" si="0"/>
        <v>872.47825001432932</v>
      </c>
      <c r="J6" s="23">
        <f t="shared" si="0"/>
        <v>12532.337309525794</v>
      </c>
      <c r="K6" s="7">
        <f t="shared" si="1"/>
        <v>-0.95413278988539918</v>
      </c>
      <c r="L6" s="7">
        <f t="shared" si="2"/>
        <v>-0.72908983209222444</v>
      </c>
      <c r="M6" s="7">
        <f t="shared" si="3"/>
        <v>-0.91960264687604421</v>
      </c>
      <c r="N6" s="7">
        <f t="shared" si="4"/>
        <v>-2.6028252688536679</v>
      </c>
    </row>
    <row r="7" spans="1:14" ht="15.75" x14ac:dyDescent="0.25">
      <c r="A7" s="12" t="s">
        <v>75</v>
      </c>
      <c r="B7" s="13" t="s">
        <v>15</v>
      </c>
      <c r="C7" s="14">
        <v>0.20599999999999999</v>
      </c>
      <c r="D7" s="12" t="s">
        <v>70</v>
      </c>
      <c r="E7" s="15">
        <v>1.071175784</v>
      </c>
      <c r="F7" s="15">
        <v>1.0124525260999999</v>
      </c>
      <c r="G7" s="15">
        <v>3.0491863729999999</v>
      </c>
      <c r="H7" s="23">
        <f t="shared" si="0"/>
        <v>1.1474175602280148</v>
      </c>
      <c r="I7" s="23">
        <f t="shared" si="0"/>
        <v>1.025060117606271</v>
      </c>
      <c r="J7" s="23">
        <f t="shared" si="0"/>
        <v>9.2975375372888944</v>
      </c>
      <c r="K7" s="7">
        <f t="shared" si="1"/>
        <v>7.3193362624554732E-3</v>
      </c>
      <c r="L7" s="7">
        <f t="shared" si="2"/>
        <v>2.4990699090610403E-2</v>
      </c>
      <c r="M7" s="7">
        <f t="shared" si="3"/>
        <v>2.5047716845198544E-2</v>
      </c>
      <c r="N7" s="7">
        <f t="shared" si="4"/>
        <v>5.7357752198264417E-2</v>
      </c>
    </row>
    <row r="8" spans="1:14" ht="15.75" x14ac:dyDescent="0.25">
      <c r="A8" s="12" t="s">
        <v>76</v>
      </c>
      <c r="B8" s="13" t="s">
        <v>15</v>
      </c>
      <c r="C8" s="14">
        <v>0.93799999999999994</v>
      </c>
      <c r="D8" s="12" t="s">
        <v>70</v>
      </c>
      <c r="E8" s="15">
        <v>33.868322204999998</v>
      </c>
      <c r="F8" s="15">
        <v>10.083244043000001</v>
      </c>
      <c r="G8" s="15">
        <v>12.377366608999999</v>
      </c>
      <c r="H8" s="23">
        <f t="shared" si="0"/>
        <v>1147.063248981696</v>
      </c>
      <c r="I8" s="23">
        <f t="shared" si="0"/>
        <v>101.671810430695</v>
      </c>
      <c r="J8" s="23">
        <f t="shared" si="0"/>
        <v>153.19920417358813</v>
      </c>
      <c r="K8" s="7">
        <f t="shared" si="1"/>
        <v>0.23142199680606521</v>
      </c>
      <c r="L8" s="7">
        <f t="shared" si="2"/>
        <v>0.24888803300878334</v>
      </c>
      <c r="M8" s="7">
        <f t="shared" si="3"/>
        <v>0.10167458993542054</v>
      </c>
      <c r="N8" s="7">
        <f t="shared" si="4"/>
        <v>0.58198461975026905</v>
      </c>
    </row>
    <row r="9" spans="1:14" ht="15.75" x14ac:dyDescent="0.25">
      <c r="A9" s="12" t="s">
        <v>77</v>
      </c>
      <c r="B9" s="13" t="s">
        <v>15</v>
      </c>
      <c r="C9" s="14">
        <v>0.17499999999999999</v>
      </c>
      <c r="D9" s="12" t="s">
        <v>70</v>
      </c>
      <c r="E9" s="15">
        <v>0.47659344984000002</v>
      </c>
      <c r="F9" s="15">
        <v>0.29500604382000001</v>
      </c>
      <c r="G9" s="15">
        <v>1.3303394663000001</v>
      </c>
      <c r="H9" s="23">
        <f t="shared" si="0"/>
        <v>0.22714131643039262</v>
      </c>
      <c r="I9" s="23">
        <f t="shared" si="0"/>
        <v>8.7028565890327758E-2</v>
      </c>
      <c r="J9" s="23">
        <f t="shared" si="0"/>
        <v>1.7698030955953692</v>
      </c>
      <c r="K9" s="7">
        <f t="shared" si="1"/>
        <v>3.2565595413634424E-3</v>
      </c>
      <c r="L9" s="7">
        <f t="shared" si="2"/>
        <v>7.2817313216806314E-3</v>
      </c>
      <c r="M9" s="7">
        <f t="shared" si="3"/>
        <v>1.0928150064861567E-2</v>
      </c>
      <c r="N9" s="7">
        <f t="shared" si="4"/>
        <v>2.1466440927905641E-2</v>
      </c>
    </row>
    <row r="10" spans="1:14" ht="15.75" x14ac:dyDescent="0.25">
      <c r="A10" s="12" t="s">
        <v>78</v>
      </c>
      <c r="B10" s="13" t="s">
        <v>15</v>
      </c>
      <c r="C10" s="14">
        <v>1.74</v>
      </c>
      <c r="D10" s="12" t="s">
        <v>70</v>
      </c>
      <c r="E10" s="15">
        <v>9.8421410729000005</v>
      </c>
      <c r="F10" s="15">
        <v>9.7073688289</v>
      </c>
      <c r="G10" s="15">
        <v>22.729681217</v>
      </c>
      <c r="H10" s="23">
        <f t="shared" si="0"/>
        <v>96.867740898865179</v>
      </c>
      <c r="I10" s="23">
        <f t="shared" si="0"/>
        <v>94.233009580299353</v>
      </c>
      <c r="J10" s="23">
        <f t="shared" si="0"/>
        <v>516.63840822644261</v>
      </c>
      <c r="K10" s="7">
        <f t="shared" si="1"/>
        <v>6.7251277643781568E-2</v>
      </c>
      <c r="L10" s="7">
        <f t="shared" si="2"/>
        <v>0.23961018132780082</v>
      </c>
      <c r="M10" s="7">
        <f t="shared" si="3"/>
        <v>0.18671427373096286</v>
      </c>
      <c r="N10" s="7">
        <f t="shared" si="4"/>
        <v>0.49357573270254529</v>
      </c>
    </row>
    <row r="11" spans="1:14" ht="15.75" x14ac:dyDescent="0.25">
      <c r="A11" s="12" t="s">
        <v>79</v>
      </c>
      <c r="B11" s="13" t="s">
        <v>15</v>
      </c>
      <c r="C11" s="14">
        <v>0.69799999999999995</v>
      </c>
      <c r="D11" s="12" t="s">
        <v>70</v>
      </c>
      <c r="E11" s="15">
        <v>3.2461105200999998</v>
      </c>
      <c r="F11" s="15">
        <v>5.2432282280000004</v>
      </c>
      <c r="G11" s="15">
        <v>18.757295765999999</v>
      </c>
      <c r="H11" s="23">
        <f t="shared" si="0"/>
        <v>10.537233508703892</v>
      </c>
      <c r="I11" s="23">
        <f t="shared" si="0"/>
        <v>27.491442250896025</v>
      </c>
      <c r="J11" s="23">
        <f t="shared" si="0"/>
        <v>351.83614445320148</v>
      </c>
      <c r="K11" s="7">
        <f t="shared" si="1"/>
        <v>2.2180649335614672E-2</v>
      </c>
      <c r="L11" s="7">
        <f t="shared" si="2"/>
        <v>0.12942032888601868</v>
      </c>
      <c r="M11" s="7">
        <f t="shared" si="3"/>
        <v>0.15408288495863925</v>
      </c>
      <c r="N11" s="7">
        <f t="shared" si="4"/>
        <v>0.30568386318027263</v>
      </c>
    </row>
    <row r="12" spans="1:14" ht="15.75" x14ac:dyDescent="0.25">
      <c r="A12" s="12" t="s">
        <v>80</v>
      </c>
      <c r="B12" s="13" t="s">
        <v>15</v>
      </c>
      <c r="C12" s="14">
        <v>0.22</v>
      </c>
      <c r="D12" s="12" t="s">
        <v>70</v>
      </c>
      <c r="E12" s="15">
        <v>14.706732595</v>
      </c>
      <c r="F12" s="15">
        <v>4.8083525087999996</v>
      </c>
      <c r="G12" s="15">
        <v>12.075373275</v>
      </c>
      <c r="H12" s="23">
        <f t="shared" si="0"/>
        <v>216.28798362083543</v>
      </c>
      <c r="I12" s="23">
        <f t="shared" si="0"/>
        <v>23.120253848883252</v>
      </c>
      <c r="J12" s="23">
        <f t="shared" si="0"/>
        <v>145.81463973058425</v>
      </c>
      <c r="K12" s="7">
        <f t="shared" si="1"/>
        <v>0.10049099577555366</v>
      </c>
      <c r="L12" s="7">
        <f t="shared" si="2"/>
        <v>0.11868614830947025</v>
      </c>
      <c r="M12" s="7">
        <f t="shared" si="3"/>
        <v>9.9193848323117187E-2</v>
      </c>
      <c r="N12" s="7">
        <f t="shared" si="4"/>
        <v>0.3183709924081411</v>
      </c>
    </row>
    <row r="13" spans="1:14" ht="15.75" x14ac:dyDescent="0.25">
      <c r="G13" t="s">
        <v>13</v>
      </c>
      <c r="H13" s="16">
        <f>SUM(H2:H12)</f>
        <v>21417.959472222974</v>
      </c>
      <c r="I13" s="16">
        <f t="shared" ref="I13:J13" si="5">SUM(I2:I12)</f>
        <v>1641.3172204133016</v>
      </c>
      <c r="J13" s="16">
        <f t="shared" si="5"/>
        <v>14819.435136543672</v>
      </c>
      <c r="M13" s="7"/>
    </row>
    <row r="14" spans="1:14" ht="15.75" x14ac:dyDescent="0.25">
      <c r="G14" t="s">
        <v>38</v>
      </c>
      <c r="H14" s="23">
        <f>SQRT(H13)</f>
        <v>146.34875972218887</v>
      </c>
      <c r="I14" s="23">
        <f t="shared" ref="I14:J14" si="6">SQRT(I13)</f>
        <v>40.513173418201909</v>
      </c>
      <c r="J14" s="23">
        <f t="shared" si="6"/>
        <v>121.73510231869719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workbookViewId="0">
      <selection activeCell="F3" sqref="F3"/>
    </sheetView>
  </sheetViews>
  <sheetFormatPr defaultRowHeight="15" x14ac:dyDescent="0.25"/>
  <cols>
    <col min="1" max="1" width="13.5703125" bestFit="1" customWidth="1"/>
    <col min="2" max="2" width="6.7109375" bestFit="1" customWidth="1"/>
    <col min="3" max="3" width="8.7109375" bestFit="1" customWidth="1"/>
    <col min="4" max="4" width="15.42578125" bestFit="1" customWidth="1"/>
    <col min="5" max="5" width="20.42578125" customWidth="1"/>
    <col min="6" max="6" width="22" customWidth="1"/>
    <col min="7" max="7" width="17.85546875" customWidth="1"/>
    <col min="9" max="9" width="8.28515625" bestFit="1" customWidth="1"/>
    <col min="11" max="12" width="7.7109375" bestFit="1" customWidth="1"/>
    <col min="13" max="13" width="10.85546875" customWidth="1"/>
    <col min="14" max="14" width="10.5703125" bestFit="1" customWidth="1"/>
  </cols>
  <sheetData>
    <row r="1" spans="1:15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6" t="s">
        <v>59</v>
      </c>
      <c r="F1" s="27" t="s">
        <v>60</v>
      </c>
      <c r="G1" s="27" t="s">
        <v>61</v>
      </c>
      <c r="H1" t="s">
        <v>62</v>
      </c>
      <c r="I1" s="27" t="s">
        <v>63</v>
      </c>
      <c r="J1" s="27" t="s">
        <v>64</v>
      </c>
      <c r="K1" t="s">
        <v>65</v>
      </c>
      <c r="L1" t="s">
        <v>66</v>
      </c>
      <c r="M1" t="s">
        <v>67</v>
      </c>
      <c r="N1" t="s">
        <v>68</v>
      </c>
      <c r="O1" t="s">
        <v>68</v>
      </c>
    </row>
    <row r="2" spans="1:15" ht="15.75" x14ac:dyDescent="0.25">
      <c r="A2" s="4" t="s">
        <v>69</v>
      </c>
      <c r="B2" s="5" t="s">
        <v>15</v>
      </c>
      <c r="C2" s="6">
        <v>0.13800000000000001</v>
      </c>
      <c r="D2" s="4" t="s">
        <v>70</v>
      </c>
      <c r="E2" s="28">
        <v>55.457726690999998</v>
      </c>
      <c r="F2" s="28">
        <v>51.024099165999999</v>
      </c>
      <c r="G2" s="28">
        <v>89.162630084</v>
      </c>
      <c r="H2" s="16">
        <f>E2^2</f>
        <v>3075.5594497336538</v>
      </c>
      <c r="I2" s="16">
        <f t="shared" ref="I2:J12" si="0">F2^2</f>
        <v>2603.4586957018018</v>
      </c>
      <c r="J2" s="16">
        <f t="shared" si="0"/>
        <v>7949.9746034962218</v>
      </c>
      <c r="K2">
        <f>E2/$H$14</f>
        <v>6.5159986017687258E-2</v>
      </c>
      <c r="L2">
        <f>F2/$I$14</f>
        <v>0.18749840683486821</v>
      </c>
      <c r="M2">
        <f>G2/$J$14</f>
        <v>0.18812039328925098</v>
      </c>
      <c r="N2">
        <f>K2+L2+M2</f>
        <v>0.44077878614180643</v>
      </c>
      <c r="O2">
        <f>-1*N2</f>
        <v>-0.44077878614180643</v>
      </c>
    </row>
    <row r="3" spans="1:15" ht="15.75" x14ac:dyDescent="0.25">
      <c r="A3" s="4" t="s">
        <v>71</v>
      </c>
      <c r="B3" s="5" t="s">
        <v>15</v>
      </c>
      <c r="C3" s="6">
        <v>0.39700000000000002</v>
      </c>
      <c r="D3" s="4" t="s">
        <v>70</v>
      </c>
      <c r="E3" s="28">
        <v>78.245572093000007</v>
      </c>
      <c r="F3" s="28">
        <v>114.48832935999999</v>
      </c>
      <c r="G3" s="28">
        <v>20.968217373000002</v>
      </c>
      <c r="H3" s="16">
        <f t="shared" ref="H3:H12" si="1">E3^2</f>
        <v>6122.3695521608615</v>
      </c>
      <c r="I3" s="16">
        <f t="shared" si="0"/>
        <v>13107.577559643836</v>
      </c>
      <c r="J3" s="16">
        <f t="shared" si="0"/>
        <v>439.66613980137907</v>
      </c>
      <c r="K3">
        <f t="shared" ref="K3:K12" si="2">E3/$H$14</f>
        <v>9.1934536226729827E-2</v>
      </c>
      <c r="L3">
        <f t="shared" ref="L3:L12" si="3">F3/$I$14</f>
        <v>0.42071059963935292</v>
      </c>
      <c r="M3">
        <f t="shared" ref="M3:M12" si="4">G3/$J$14</f>
        <v>4.4239938806954336E-2</v>
      </c>
      <c r="N3">
        <f t="shared" ref="N3:N12" si="5">K3+L3+M3</f>
        <v>0.55688507467303705</v>
      </c>
      <c r="O3">
        <f t="shared" ref="O3:O12" si="6">-1*N3</f>
        <v>-0.55688507467303705</v>
      </c>
    </row>
    <row r="4" spans="1:15" ht="15.75" x14ac:dyDescent="0.25">
      <c r="A4" s="4" t="s">
        <v>72</v>
      </c>
      <c r="B4" s="5" t="s">
        <v>15</v>
      </c>
      <c r="C4" s="6">
        <v>0.20899999999999999</v>
      </c>
      <c r="D4" s="4" t="s">
        <v>70</v>
      </c>
      <c r="E4" s="28">
        <v>144.25827694</v>
      </c>
      <c r="F4" s="28">
        <v>52.485769937000001</v>
      </c>
      <c r="G4" s="28">
        <v>104.91912993</v>
      </c>
      <c r="H4" s="16">
        <f t="shared" si="1"/>
        <v>20810.450465697737</v>
      </c>
      <c r="I4" s="16">
        <f t="shared" si="0"/>
        <v>2754.7560458796929</v>
      </c>
      <c r="J4" s="16">
        <f t="shared" si="0"/>
        <v>11008.023825268221</v>
      </c>
      <c r="K4">
        <f t="shared" si="2"/>
        <v>0.1694960805140886</v>
      </c>
      <c r="L4">
        <f t="shared" si="3"/>
        <v>0.19286961270345149</v>
      </c>
      <c r="M4">
        <f t="shared" si="4"/>
        <v>0.22136435373657123</v>
      </c>
      <c r="N4">
        <f t="shared" si="5"/>
        <v>0.58373004695411135</v>
      </c>
      <c r="O4">
        <f t="shared" si="6"/>
        <v>-0.58373004695411135</v>
      </c>
    </row>
    <row r="5" spans="1:15" ht="15.75" x14ac:dyDescent="0.25">
      <c r="A5" s="4" t="s">
        <v>73</v>
      </c>
      <c r="B5" s="5" t="s">
        <v>15</v>
      </c>
      <c r="C5" s="6">
        <v>0.23699999999999999</v>
      </c>
      <c r="D5" s="4" t="s">
        <v>70</v>
      </c>
      <c r="E5" s="28">
        <v>597.44673346000002</v>
      </c>
      <c r="F5" s="28">
        <v>21.393306817999999</v>
      </c>
      <c r="G5" s="28">
        <v>278.62842353999997</v>
      </c>
      <c r="H5" s="16">
        <f t="shared" si="1"/>
        <v>356942.59932202433</v>
      </c>
      <c r="I5" s="16">
        <f t="shared" si="0"/>
        <v>457.67357660908527</v>
      </c>
      <c r="J5" s="16">
        <f t="shared" si="0"/>
        <v>77633.798404385612</v>
      </c>
      <c r="K5">
        <f t="shared" si="2"/>
        <v>0.70196928582152385</v>
      </c>
      <c r="L5">
        <f t="shared" si="3"/>
        <v>7.8614047300562664E-2</v>
      </c>
      <c r="M5">
        <f t="shared" si="4"/>
        <v>0.58786611126800592</v>
      </c>
      <c r="N5">
        <f t="shared" si="5"/>
        <v>1.3684494443900923</v>
      </c>
      <c r="O5">
        <f t="shared" si="6"/>
        <v>-1.3684494443900923</v>
      </c>
    </row>
    <row r="6" spans="1:15" ht="15.75" x14ac:dyDescent="0.25">
      <c r="A6" s="4" t="s">
        <v>74</v>
      </c>
      <c r="B6" s="5" t="s">
        <v>15</v>
      </c>
      <c r="C6" s="6">
        <v>4.4999999999999998E-2</v>
      </c>
      <c r="D6" s="4" t="s">
        <v>70</v>
      </c>
      <c r="E6" s="28">
        <v>387.89331555000001</v>
      </c>
      <c r="F6" s="28">
        <v>43.381101213999997</v>
      </c>
      <c r="G6" s="28">
        <v>286.64153621000003</v>
      </c>
      <c r="H6" s="16">
        <f t="shared" si="1"/>
        <v>150461.22424837187</v>
      </c>
      <c r="I6" s="16">
        <f t="shared" si="0"/>
        <v>1881.9199425393122</v>
      </c>
      <c r="J6" s="16">
        <f t="shared" si="0"/>
        <v>82163.370280828763</v>
      </c>
      <c r="K6">
        <f t="shared" si="2"/>
        <v>0.45575476179217683</v>
      </c>
      <c r="L6">
        <f t="shared" si="3"/>
        <v>0.15941265984735303</v>
      </c>
      <c r="M6">
        <f t="shared" si="4"/>
        <v>0.60477263259349101</v>
      </c>
      <c r="N6">
        <f t="shared" si="5"/>
        <v>1.219940054233021</v>
      </c>
      <c r="O6">
        <f t="shared" si="6"/>
        <v>-1.219940054233021</v>
      </c>
    </row>
    <row r="7" spans="1:15" ht="15.75" x14ac:dyDescent="0.25">
      <c r="A7" s="4" t="s">
        <v>75</v>
      </c>
      <c r="B7" s="5" t="s">
        <v>15</v>
      </c>
      <c r="C7" s="6">
        <v>0.20599999999999999</v>
      </c>
      <c r="D7" s="4" t="s">
        <v>70</v>
      </c>
      <c r="E7" s="28">
        <v>67.728213116999996</v>
      </c>
      <c r="F7" s="28">
        <v>60.045779525999997</v>
      </c>
      <c r="G7" s="28">
        <v>51.198294857999997</v>
      </c>
      <c r="H7" s="16">
        <f t="shared" si="1"/>
        <v>4587.1108520217704</v>
      </c>
      <c r="I7" s="16">
        <f t="shared" si="0"/>
        <v>3605.4956388850005</v>
      </c>
      <c r="J7" s="16">
        <f t="shared" si="0"/>
        <v>2621.265396366709</v>
      </c>
      <c r="K7">
        <f t="shared" si="2"/>
        <v>7.9577178565144055E-2</v>
      </c>
      <c r="L7">
        <f t="shared" si="3"/>
        <v>0.22065040211008491</v>
      </c>
      <c r="M7">
        <f t="shared" si="4"/>
        <v>0.10802107738805176</v>
      </c>
      <c r="N7">
        <f t="shared" si="5"/>
        <v>0.40824865806328076</v>
      </c>
      <c r="O7">
        <f t="shared" si="6"/>
        <v>-0.40824865806328076</v>
      </c>
    </row>
    <row r="8" spans="1:15" ht="15.75" x14ac:dyDescent="0.25">
      <c r="A8" s="4" t="s">
        <v>76</v>
      </c>
      <c r="B8" s="5" t="s">
        <v>15</v>
      </c>
      <c r="C8" s="6">
        <v>0.93799999999999994</v>
      </c>
      <c r="D8" s="4" t="s">
        <v>70</v>
      </c>
      <c r="E8" s="28">
        <v>1.9727526128999999</v>
      </c>
      <c r="F8" s="28">
        <v>53.726737864</v>
      </c>
      <c r="G8" s="28">
        <v>93.836266055999999</v>
      </c>
      <c r="H8" s="16">
        <f t="shared" si="1"/>
        <v>3.891752871703777</v>
      </c>
      <c r="I8" s="16">
        <f t="shared" si="0"/>
        <v>2886.5623615069712</v>
      </c>
      <c r="J8" s="16">
        <f t="shared" si="0"/>
        <v>8805.2448273324171</v>
      </c>
      <c r="K8">
        <f t="shared" si="2"/>
        <v>2.317883193971255E-3</v>
      </c>
      <c r="L8">
        <f t="shared" si="3"/>
        <v>0.1974298011839708</v>
      </c>
      <c r="M8">
        <f t="shared" si="4"/>
        <v>0.19798109654929538</v>
      </c>
      <c r="N8">
        <f t="shared" si="5"/>
        <v>0.3977287809272374</v>
      </c>
      <c r="O8">
        <f t="shared" si="6"/>
        <v>-0.3977287809272374</v>
      </c>
    </row>
    <row r="9" spans="1:15" ht="15.75" x14ac:dyDescent="0.25">
      <c r="A9" s="4" t="s">
        <v>77</v>
      </c>
      <c r="B9" s="5" t="s">
        <v>15</v>
      </c>
      <c r="C9" s="6">
        <v>0.17499999999999999</v>
      </c>
      <c r="D9" s="4" t="s">
        <v>70</v>
      </c>
      <c r="E9" s="28">
        <v>111.95020989</v>
      </c>
      <c r="F9" s="28">
        <v>138.57452473999999</v>
      </c>
      <c r="G9" s="28">
        <v>41.774255435000001</v>
      </c>
      <c r="H9" s="16">
        <f t="shared" si="1"/>
        <v>12532.849494415053</v>
      </c>
      <c r="I9" s="16">
        <f t="shared" si="0"/>
        <v>19202.898906916867</v>
      </c>
      <c r="J9" s="16">
        <f t="shared" si="0"/>
        <v>1745.0884171486271</v>
      </c>
      <c r="K9">
        <f t="shared" si="2"/>
        <v>0.13153575788914146</v>
      </c>
      <c r="L9">
        <f t="shared" si="3"/>
        <v>0.5092202124356664</v>
      </c>
      <c r="M9">
        <f t="shared" si="4"/>
        <v>8.8137702470129739E-2</v>
      </c>
      <c r="N9">
        <f t="shared" si="5"/>
        <v>0.72889367279493755</v>
      </c>
      <c r="O9">
        <f t="shared" si="6"/>
        <v>-0.72889367279493755</v>
      </c>
    </row>
    <row r="10" spans="1:15" ht="15.75" x14ac:dyDescent="0.25">
      <c r="A10" s="4" t="s">
        <v>78</v>
      </c>
      <c r="B10" s="5" t="s">
        <v>15</v>
      </c>
      <c r="C10" s="6">
        <v>1.74</v>
      </c>
      <c r="D10" s="4" t="s">
        <v>70</v>
      </c>
      <c r="E10" s="28">
        <v>112.85337122</v>
      </c>
      <c r="F10" s="28">
        <v>102.96108577</v>
      </c>
      <c r="G10" s="28">
        <v>127.87397614</v>
      </c>
      <c r="H10" s="16">
        <f t="shared" si="1"/>
        <v>12735.883395719124</v>
      </c>
      <c r="I10" s="16">
        <f t="shared" si="0"/>
        <v>10600.985182937296</v>
      </c>
      <c r="J10" s="16">
        <f t="shared" si="0"/>
        <v>16351.753773853288</v>
      </c>
      <c r="K10">
        <f t="shared" si="2"/>
        <v>0.13259692615451982</v>
      </c>
      <c r="L10">
        <f t="shared" si="3"/>
        <v>0.37835140381522242</v>
      </c>
      <c r="M10">
        <f t="shared" si="4"/>
        <v>0.26979579516950375</v>
      </c>
      <c r="N10">
        <f t="shared" si="5"/>
        <v>0.78074412513924596</v>
      </c>
      <c r="O10">
        <f t="shared" si="6"/>
        <v>-0.78074412513924596</v>
      </c>
    </row>
    <row r="11" spans="1:15" ht="15.75" x14ac:dyDescent="0.25">
      <c r="A11" s="4" t="s">
        <v>79</v>
      </c>
      <c r="B11" s="5" t="s">
        <v>15</v>
      </c>
      <c r="C11" s="6">
        <v>0.69799999999999995</v>
      </c>
      <c r="D11" s="4" t="s">
        <v>70</v>
      </c>
      <c r="E11" s="28">
        <v>84.619199809999998</v>
      </c>
      <c r="F11" s="28">
        <v>125.44817114</v>
      </c>
      <c r="G11" s="28">
        <v>37.287640027999998</v>
      </c>
      <c r="H11" s="16">
        <f t="shared" si="1"/>
        <v>7160.408976484704</v>
      </c>
      <c r="I11" s="16">
        <f t="shared" si="0"/>
        <v>15737.24364237073</v>
      </c>
      <c r="J11" s="16">
        <f t="shared" si="0"/>
        <v>1390.3680988577078</v>
      </c>
      <c r="K11">
        <f t="shared" si="2"/>
        <v>9.9423222072719641E-2</v>
      </c>
      <c r="L11">
        <f t="shared" si="3"/>
        <v>0.46098476236835506</v>
      </c>
      <c r="M11">
        <f t="shared" si="4"/>
        <v>7.8671585845852293E-2</v>
      </c>
      <c r="N11">
        <f t="shared" si="5"/>
        <v>0.63907957028692708</v>
      </c>
      <c r="O11">
        <f t="shared" si="6"/>
        <v>-0.63907957028692708</v>
      </c>
    </row>
    <row r="12" spans="1:15" ht="15.75" x14ac:dyDescent="0.25">
      <c r="A12" s="4" t="s">
        <v>80</v>
      </c>
      <c r="B12" s="5" t="s">
        <v>15</v>
      </c>
      <c r="C12" s="6">
        <v>0.22</v>
      </c>
      <c r="D12" s="4" t="s">
        <v>70</v>
      </c>
      <c r="E12" s="28">
        <v>387.22150971999997</v>
      </c>
      <c r="F12" s="28">
        <v>34.880125448000001</v>
      </c>
      <c r="G12" s="28">
        <v>120.56124009</v>
      </c>
      <c r="H12" s="16">
        <f t="shared" si="1"/>
        <v>149940.49758983604</v>
      </c>
      <c r="I12" s="16">
        <f t="shared" si="0"/>
        <v>1216.6231512682173</v>
      </c>
      <c r="J12" s="16">
        <f t="shared" si="0"/>
        <v>14535.012612038623</v>
      </c>
      <c r="K12">
        <f t="shared" si="2"/>
        <v>0.45496542437967691</v>
      </c>
      <c r="L12">
        <f t="shared" si="3"/>
        <v>0.12817409927068862</v>
      </c>
      <c r="M12">
        <f t="shared" si="4"/>
        <v>0.25436696831176681</v>
      </c>
      <c r="N12">
        <f t="shared" si="5"/>
        <v>0.83750649196213245</v>
      </c>
      <c r="O12">
        <f t="shared" si="6"/>
        <v>-0.83750649196213245</v>
      </c>
    </row>
    <row r="13" spans="1:15" x14ac:dyDescent="0.25">
      <c r="G13" t="s">
        <v>13</v>
      </c>
      <c r="H13" s="16">
        <f>SUM(H2:H12)</f>
        <v>724372.84509933682</v>
      </c>
      <c r="I13" s="16">
        <f t="shared" ref="I13:J13" si="7">SUM(I2:I12)</f>
        <v>74055.1947042588</v>
      </c>
      <c r="J13" s="16">
        <f t="shared" si="7"/>
        <v>224643.56637937756</v>
      </c>
    </row>
    <row r="14" spans="1:15" x14ac:dyDescent="0.25">
      <c r="G14" t="s">
        <v>38</v>
      </c>
      <c r="H14" s="16">
        <f>SQRT(H13)</f>
        <v>851.10096057949363</v>
      </c>
      <c r="I14" s="16">
        <f>SQRT(I13)</f>
        <v>272.13084114862613</v>
      </c>
      <c r="J14" s="16">
        <f>SQRT(J13)</f>
        <v>473.96578608521685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BI_Moora (L)</vt:lpstr>
      <vt:lpstr>BI_Moora (E)</vt:lpstr>
      <vt:lpstr>BI_Moora (R)</vt:lpstr>
      <vt:lpstr>BI_Moora (A)</vt:lpstr>
      <vt:lpstr>BI_Critic</vt:lpstr>
      <vt:lpstr>CC_Moora (L)</vt:lpstr>
      <vt:lpstr>CC_Moora (E)</vt:lpstr>
      <vt:lpstr>CC_Moora (R)</vt:lpstr>
      <vt:lpstr>CC_Moora (A)</vt:lpstr>
      <vt:lpstr>CC_Critic</vt:lpstr>
      <vt:lpstr>NC_Moora (L)</vt:lpstr>
      <vt:lpstr>NC_Moora (E)</vt:lpstr>
      <vt:lpstr>NC_Moora (R)</vt:lpstr>
      <vt:lpstr>NC_Moora (A)</vt:lpstr>
      <vt:lpstr>NC_Critic</vt:lpstr>
      <vt:lpstr>MB_Moora (L)</vt:lpstr>
      <vt:lpstr>MB_Moora_ (E)</vt:lpstr>
      <vt:lpstr>MB_Moora (R)</vt:lpstr>
      <vt:lpstr>MB_Moora (A)</vt:lpstr>
      <vt:lpstr>MB_Critic</vt:lpstr>
      <vt:lpstr>PG_Moora (L)</vt:lpstr>
      <vt:lpstr>PG_Moora (E)</vt:lpstr>
      <vt:lpstr>PG_Moora (R)</vt:lpstr>
      <vt:lpstr>PG_Moora (A)</vt:lpstr>
      <vt:lpstr>PG_Critic</vt:lpstr>
      <vt:lpstr>SA_Moora (L)</vt:lpstr>
      <vt:lpstr>SA_Moora (E)</vt:lpstr>
      <vt:lpstr>SA_Moora (R)</vt:lpstr>
      <vt:lpstr>SA_Moora (A)</vt:lpstr>
      <vt:lpstr>SA_Critic</vt:lpstr>
      <vt:lpstr>UP_Moora (L)</vt:lpstr>
      <vt:lpstr>UP_Moora (E)</vt:lpstr>
      <vt:lpstr>UP_Moora (R)</vt:lpstr>
      <vt:lpstr>UP_Moora (A)</vt:lpstr>
      <vt:lpstr>UP_Critic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</dc:creator>
  <cp:lastModifiedBy>Prof. Maurício Corrêa da Silva</cp:lastModifiedBy>
  <dcterms:created xsi:type="dcterms:W3CDTF">2019-12-26T01:57:09Z</dcterms:created>
  <dcterms:modified xsi:type="dcterms:W3CDTF">2020-04-26T14:01:49Z</dcterms:modified>
</cp:coreProperties>
</file>